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hqsc.sharepoint.com/sites/dms-comms/Website/2020/Corporate/"/>
    </mc:Choice>
  </mc:AlternateContent>
  <xr:revisionPtr revIDLastSave="0" documentId="8_{AE260849-5D30-455F-948E-40C9126B73C7}" xr6:coauthVersionLast="45" xr6:coauthVersionMax="45"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expenses'!$A$1:$E$45</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39" i="3"/>
  <c r="C25" i="2"/>
  <c r="C77" i="1"/>
  <c r="C105" i="1"/>
  <c r="C21"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9" i="3" s="1"/>
  <c r="F57" i="13"/>
  <c r="D105" i="1" s="1"/>
  <c r="F56" i="13"/>
  <c r="D77" i="1" s="1"/>
  <c r="F55" i="13"/>
  <c r="D21" i="1" s="1"/>
  <c r="C13" i="13"/>
  <c r="C12" i="13"/>
  <c r="C11" i="13"/>
  <c r="C16" i="13" l="1"/>
  <c r="C17" i="13"/>
  <c r="B5" i="4" l="1"/>
  <c r="B4" i="4"/>
  <c r="B5" i="3"/>
  <c r="B4" i="3"/>
  <c r="B5" i="2"/>
  <c r="B4" i="2"/>
  <c r="B5" i="1"/>
  <c r="B4" i="1"/>
  <c r="C15" i="13" l="1"/>
  <c r="F12" i="13" l="1"/>
  <c r="C25" i="4"/>
  <c r="F11" i="13" s="1"/>
  <c r="F13" i="13" l="1"/>
  <c r="B105" i="1"/>
  <c r="B17" i="13" s="1"/>
  <c r="B77" i="1"/>
  <c r="B16" i="13" s="1"/>
  <c r="B21" i="1"/>
  <c r="B15" i="13" s="1"/>
  <c r="B39" i="3" l="1"/>
  <c r="B13" i="13" s="1"/>
  <c r="B25" i="2"/>
  <c r="B12" i="13" s="1"/>
  <c r="B11" i="13" l="1"/>
  <c r="B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<sst xmlns="http://schemas.openxmlformats.org/spreadsheetml/2006/main" count="467" uniqueCount="256">
  <si>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</si>
  <si>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</si>
  <si>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</si>
  <si>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</si>
  <si>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</si>
  <si>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</si>
  <si>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</si>
  <si>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</si>
  <si>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</si>
  <si>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</si>
  <si>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</si>
  <si>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</si>
  <si>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</si>
  <si>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</si>
  <si>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</si>
  <si>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</si>
  <si>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</si>
  <si>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</si>
  <si>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</si>
  <si>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</si>
  <si>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</si>
  <si>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</si>
  <si>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</si>
  <si>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</si>
  <si>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</si>
  <si>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</si>
  <si>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</si>
  <si>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</si>
  <si>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</si>
  <si>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</si>
  <si>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</si>
  <si>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</si>
  <si>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</si>
  <si>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</si>
  <si>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</si>
  <si>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</si>
  <si>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</si>
  <si>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</si>
  <si>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</si>
  <si>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</si>
  <si>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</si>
  <si>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</si>
  <si>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</si>
  <si>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</si>
  <si>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</si>
  <si>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</si>
  <si>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</si>
  <si>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</si>
  <si>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</si>
  <si>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</si>
  <si>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</si>
  <si>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</si>
  <si>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</si>
  <si>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</si>
  <si>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</si>
  <si>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</si>
  <si>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</si>
  <si>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</si>
  <si>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</si>
  <si>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</si>
  <si>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</si>
  <si>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</si>
  <si>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</si>
  <si>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</si>
  <si>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</si>
  <si>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</si>
  <si>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</si>
  <si>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</si>
  <si>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</si>
  <si>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</si>
  <si>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</si>
  <si>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</si>
  <si>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</si>
  <si>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</si>
  <si>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</si>
  <si>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</si>
  <si>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</si>
  <si>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</si>
  <si>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</si>
  <si>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</si>
  <si>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</si>
  <si>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</si>
  <si>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</si>
  <si>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</si>
  <si>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</si>
  <si>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</si>
  <si>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</si>
  <si>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</si>
  <si>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</si>
  <si>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</si>
  <si>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</si>
  <si>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</si>
  <si>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</si>
  <si>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</si>
  <si>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</si>
  <si>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</si>
  <si>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</si>
  <si>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</si>
  <si>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</si>
  <si>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</si>
  <si>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</si>
  <si>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</si>
  <si>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</si>
  <si>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</si>
  <si>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</si>
  <si>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</si>
  <si>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</si>
  <si>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</si>
  <si>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</si>
  <si>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</si>
  <si>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</si>
  <si>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</si>
  <si>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</si>
  <si>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</si>
  <si>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</si>
  <si>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</si>
  <si>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</si>
  <si>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</si>
  <si>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</si>
  <si>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</si>
  <si>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</si>
  <si>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</si>
  <si>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</si>
  <si>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</si>
  <si>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</si>
  <si>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</si>
  <si>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</si>
  <si>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</si>
  <si>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</si>
  <si>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</si>
  <si>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</si>
  <si>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</si>
  <si>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</si>
  <si>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</si>
  <si>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</si>
  <si>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</si>
  <si>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</si>
  <si>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</si>
  <si>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</si>
  <si>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</si>
  <si>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</si>
  <si>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</si>
  <si>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</si>
  <si>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</si>
  <si>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</si>
  <si>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</si>
  <si>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</si>
  <si>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</si>
  <si>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</si>
  <si>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</si>
  <si>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</si>
  <si>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</si>
  <si>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</si>
  <si>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</si>
  <si>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</si>
  <si>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</si>
  <si>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</si>
  <si>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</si>
  <si>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</si>
  <si>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</si>
  <si>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</si>
  <si>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</si>
  <si>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</si>
  <si>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</si>
  <si>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</si>
  <si>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</si>
  <si>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</si>
  <si>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</si>
  <si>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</si>
  <si>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Quality and Safety Commission</t>
  </si>
  <si>
    <t>Dr Janice Wilson</t>
  </si>
  <si>
    <t>Annual Membership</t>
  </si>
  <si>
    <t>Medical Council of New Zealand practising certificate</t>
  </si>
  <si>
    <t>Institute of Directors in NZ</t>
  </si>
  <si>
    <t>Medical Protection Society</t>
  </si>
  <si>
    <t>Travel fees July 19 to June 2020</t>
  </si>
  <si>
    <t>Airfares return</t>
  </si>
  <si>
    <t>Auckland</t>
  </si>
  <si>
    <t>Nelson</t>
  </si>
  <si>
    <t>Christchurch</t>
  </si>
  <si>
    <t>Timaru</t>
  </si>
  <si>
    <t>Waitemata DHB Mental Health discussion</t>
  </si>
  <si>
    <t>Parking</t>
  </si>
  <si>
    <t>Primary Care EAG</t>
  </si>
  <si>
    <t>Wellington</t>
  </si>
  <si>
    <t>Nelson Marlborough Board Meeting</t>
  </si>
  <si>
    <t xml:space="preserve">Chairs and CEO meeting </t>
  </si>
  <si>
    <t>Auckland DHB Board presentation</t>
  </si>
  <si>
    <t>Accomodation Pullman Hotel</t>
  </si>
  <si>
    <t>Meals</t>
  </si>
  <si>
    <t>Board meeting</t>
  </si>
  <si>
    <t>Baggage and seat</t>
  </si>
  <si>
    <t>Psyc Conference</t>
  </si>
  <si>
    <t>Accomodation Rutherford Hotel</t>
  </si>
  <si>
    <t>Mental Health Conference</t>
  </si>
  <si>
    <t>Accommodation Pullman Hotel</t>
  </si>
  <si>
    <t>Change air tickets</t>
  </si>
  <si>
    <t>West Coast DHB Board meeting</t>
  </si>
  <si>
    <t>Peer review Group meeting Dept of Health and Human Services</t>
  </si>
  <si>
    <t>Canterbury Health System Quality Improvement Showcase 2019</t>
  </si>
  <si>
    <t>International Forum on Quality and Safety in Healthcare</t>
  </si>
  <si>
    <t>Board Chair meeting</t>
  </si>
  <si>
    <t>Meeting Judge Marshall mental health and addiction quality improvement programme Learning from adverse events and consumer, family and whānau experience project</t>
  </si>
  <si>
    <t>Mental health and addiction leadership group</t>
  </si>
  <si>
    <t>Held in credit (Covid 19)</t>
  </si>
  <si>
    <t>Meeting Johnny O'Connell Procare</t>
  </si>
  <si>
    <t>Various meetings chief of psychiatry Canterbury DHB, Sue Nightingale chief medical officer</t>
  </si>
  <si>
    <t>Conference fees</t>
  </si>
  <si>
    <t>IPANZ Deloittee Publice Sector Conference 2019</t>
  </si>
  <si>
    <t>Leadership advice and coaching</t>
  </si>
  <si>
    <t>Conference RANZCP</t>
  </si>
  <si>
    <t>Attendance and meals</t>
  </si>
  <si>
    <t>Health Forum 2019</t>
  </si>
  <si>
    <t>Registration</t>
  </si>
  <si>
    <t>Refund RANZCP reception</t>
  </si>
  <si>
    <t>Refund</t>
  </si>
  <si>
    <t>Vodafone Account</t>
  </si>
  <si>
    <t>July 2019</t>
  </si>
  <si>
    <t>August 2019</t>
  </si>
  <si>
    <t>October 2019</t>
  </si>
  <si>
    <t>November 2019</t>
  </si>
  <si>
    <t>December 2019</t>
  </si>
  <si>
    <t>February 2020</t>
  </si>
  <si>
    <t>January 2020</t>
  </si>
  <si>
    <t>March 2020</t>
  </si>
  <si>
    <t>April 2020</t>
  </si>
  <si>
    <t>June 2020</t>
  </si>
  <si>
    <t xml:space="preserve">September 2019 </t>
  </si>
  <si>
    <t>Wellington and Roaming</t>
  </si>
  <si>
    <t>May 2020</t>
  </si>
  <si>
    <t>No information to disclose</t>
  </si>
  <si>
    <t>Airfares Melbourne</t>
  </si>
  <si>
    <t>Return Taxi</t>
  </si>
  <si>
    <t>Return Auckland airport to Starship Hospital</t>
  </si>
  <si>
    <t>Return to Wellington airport</t>
  </si>
  <si>
    <t>Auckland airport to Pullman Hotel</t>
  </si>
  <si>
    <t>Taxi</t>
  </si>
  <si>
    <t>Return Starship Hospital to Auckland airport</t>
  </si>
  <si>
    <t>Airport to Rutherford Hotel Return</t>
  </si>
  <si>
    <t>Return Hotel to Ferry Terminal</t>
  </si>
  <si>
    <t>Taxi Wellington Airport</t>
  </si>
  <si>
    <t>Taxi Auckland airport to hotel and Starship Hospital</t>
  </si>
  <si>
    <t>Return Auckland airport to Pullman Hotel</t>
  </si>
  <si>
    <t>Return to Auckland airport</t>
  </si>
  <si>
    <t xml:space="preserve">Return to Auckland airport </t>
  </si>
  <si>
    <t>Meeting with Minister</t>
  </si>
  <si>
    <t>Tu Ora Compass Health AGM</t>
  </si>
  <si>
    <t>Melbourne</t>
  </si>
  <si>
    <t>Return</t>
  </si>
  <si>
    <t>National DHB Chief Executives Mental Health and Addiction QI</t>
  </si>
  <si>
    <t>Meeting funders and Chief Executives</t>
  </si>
  <si>
    <t>Capital &amp; Coast/Hutt DHB board meeting</t>
  </si>
  <si>
    <t xml:space="preserve">Meeting with Dept of Psychological Medicine, Otago University </t>
  </si>
  <si>
    <t>Attendance Funeral colleagues funeral</t>
  </si>
  <si>
    <t>The Organisation Development Company</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</si>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</sst>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quotePrefix="1" applyNumberFormat="1" applyFont="1" applyFill="1" applyBorder="1" applyAlignment="1" applyProtection="1">
      <alignment vertical="center" wrapText="1"/>
      <protection locked="0"/>
    </xf>
    <xf numFmtId="0" fontId="0" fillId="11" borderId="4" xfId="0" quotePrefix="1" applyFont="1" applyFill="1" applyBorder="1" applyAlignment="1" applyProtection="1">
      <alignment vertical="center" wrapText="1"/>
      <protection locked="0"/>
    </xf>
    <xf numFmtId="17" fontId="0" fillId="11" borderId="4" xfId="0" quotePrefix="1" applyNumberFormat="1" applyFont="1" applyFill="1" applyBorder="1" applyAlignment="1" applyProtection="1">
      <alignment vertical="center" wrapText="1"/>
      <protection locked="0"/>
    </xf>
    <xf numFmtId="167" fontId="21" fillId="11" borderId="3" xfId="0" applyNumberFormat="1" applyFont="1" applyFill="1" applyBorder="1" applyAlignment="1" applyProtection="1">
      <alignment vertical="center"/>
      <protection locked="0"/>
    </xf>
    <xf numFmtId="0" fontId="0" fillId="11" borderId="0" xfId="0" applyFill="1" applyAlignment="1" applyProtection="1">
      <alignment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6"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10" sqref="G10"/>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7" t="s">
        <v>51</v>
      </c>
      <c r="B1" s="177"/>
      <c r="C1" s="177"/>
      <c r="D1" s="177"/>
      <c r="E1" s="177"/>
      <c r="F1" s="177"/>
      <c r="G1" s="46"/>
      <c r="H1" s="46"/>
      <c r="I1" s="46"/>
      <c r="J1" s="46"/>
      <c r="K1" s="46"/>
    </row>
    <row r="2" spans="1:11" ht="21" customHeight="1" x14ac:dyDescent="0.2">
      <c r="A2" s="4" t="s">
        <v>52</v>
      </c>
      <c r="B2" s="178" t="s">
        <v>169</v>
      </c>
      <c r="C2" s="178"/>
      <c r="D2" s="178"/>
      <c r="E2" s="178"/>
      <c r="F2" s="178"/>
      <c r="G2" s="46"/>
      <c r="H2" s="46"/>
      <c r="I2" s="46"/>
      <c r="J2" s="46"/>
      <c r="K2" s="46"/>
    </row>
    <row r="3" spans="1:11" ht="21" customHeight="1" x14ac:dyDescent="0.2">
      <c r="A3" s="4" t="s">
        <v>53</v>
      </c>
      <c r="B3" s="178" t="s">
        <v>170</v>
      </c>
      <c r="C3" s="178"/>
      <c r="D3" s="178"/>
      <c r="E3" s="178"/>
      <c r="F3" s="178"/>
      <c r="G3" s="46"/>
      <c r="H3" s="46"/>
      <c r="I3" s="46"/>
      <c r="J3" s="46"/>
      <c r="K3" s="46"/>
    </row>
    <row r="4" spans="1:11" ht="21" customHeight="1" x14ac:dyDescent="0.2">
      <c r="A4" s="4" t="s">
        <v>54</v>
      </c>
      <c r="B4" s="179">
        <v>43647</v>
      </c>
      <c r="C4" s="179"/>
      <c r="D4" s="179"/>
      <c r="E4" s="179"/>
      <c r="F4" s="179"/>
      <c r="G4" s="46"/>
      <c r="H4" s="46"/>
      <c r="I4" s="46"/>
      <c r="J4" s="46"/>
      <c r="K4" s="46"/>
    </row>
    <row r="5" spans="1:11" ht="21" customHeight="1" x14ac:dyDescent="0.2">
      <c r="A5" s="4" t="s">
        <v>55</v>
      </c>
      <c r="B5" s="179">
        <v>44012</v>
      </c>
      <c r="C5" s="179"/>
      <c r="D5" s="179"/>
      <c r="E5" s="179"/>
      <c r="F5" s="179"/>
      <c r="G5" s="46"/>
      <c r="H5" s="46"/>
      <c r="I5" s="46"/>
      <c r="J5" s="46"/>
      <c r="K5" s="46"/>
    </row>
    <row r="6" spans="1:11" ht="21" customHeight="1" x14ac:dyDescent="0.2">
      <c r="A6" s="4" t="s">
        <v>56</v>
      </c>
      <c r="B6" s="176" t="str">
        <f>IF(AND(Travel!B7&lt;&gt;A30,Hospitality!B7&lt;&gt;A30,'All other expenses'!B7&lt;&gt;A30,'Gifts and benefits'!B7&lt;&gt;A30),A31,IF(AND(Travel!B7=A30,Hospitality!B7=A30,'All other expenses'!B7=A30,'Gifts and benefits'!B7=A30),A33,A32))</f>
        <v>Data and totals have not yet been checked and confirmed for any sheet</v>
      </c>
      <c r="C6" s="176"/>
      <c r="D6" s="176"/>
      <c r="E6" s="176"/>
      <c r="F6" s="176"/>
      <c r="G6" s="34"/>
      <c r="H6" s="46"/>
      <c r="I6" s="46"/>
      <c r="J6" s="46"/>
      <c r="K6" s="46"/>
    </row>
    <row r="7" spans="1:11" ht="21" customHeight="1" x14ac:dyDescent="0.2">
      <c r="A7" s="4" t="s">
        <v>57</v>
      </c>
      <c r="B7" s="175" t="s">
        <v>89</v>
      </c>
      <c r="C7" s="175"/>
      <c r="D7" s="175"/>
      <c r="E7" s="175"/>
      <c r="F7" s="175"/>
      <c r="G7" s="34"/>
      <c r="H7" s="46"/>
      <c r="I7" s="46"/>
      <c r="J7" s="46"/>
      <c r="K7" s="46"/>
    </row>
    <row r="8" spans="1:11" ht="21" customHeight="1" x14ac:dyDescent="0.2">
      <c r="A8" s="4" t="s">
        <v>59</v>
      </c>
      <c r="B8" s="175" t="s">
        <v>255</v>
      </c>
      <c r="C8" s="175"/>
      <c r="D8" s="175"/>
      <c r="E8" s="175"/>
      <c r="F8" s="175"/>
      <c r="G8" s="34"/>
      <c r="H8" s="46"/>
      <c r="I8" s="46"/>
      <c r="J8" s="46"/>
      <c r="K8" s="46"/>
    </row>
    <row r="9" spans="1:11" ht="66.75" customHeight="1" x14ac:dyDescent="0.2">
      <c r="A9" s="174" t="s">
        <v>60</v>
      </c>
      <c r="B9" s="174"/>
      <c r="C9" s="174"/>
      <c r="D9" s="174"/>
      <c r="E9" s="174"/>
      <c r="F9" s="174"/>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10513.699999999999</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expenses'!B39</f>
        <v>7520.8300000000017</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Travel!B21</f>
        <v>621.07999999999993</v>
      </c>
      <c r="C15" s="104" t="str">
        <f>C11</f>
        <v>Figures exclude GST</v>
      </c>
      <c r="D15" s="8"/>
      <c r="E15" s="8"/>
      <c r="F15" s="58"/>
      <c r="G15" s="46"/>
      <c r="H15" s="46"/>
      <c r="I15" s="46"/>
      <c r="J15" s="46"/>
      <c r="K15" s="46"/>
    </row>
    <row r="16" spans="1:11" ht="27.75" customHeight="1" x14ac:dyDescent="0.2">
      <c r="A16" s="11" t="s">
        <v>71</v>
      </c>
      <c r="B16" s="96">
        <f>Travel!B77</f>
        <v>9429.2999999999993</v>
      </c>
      <c r="C16" s="104" t="str">
        <f>C11</f>
        <v>Figures exclude GST</v>
      </c>
      <c r="D16" s="59"/>
      <c r="E16" s="8"/>
      <c r="F16" s="60"/>
      <c r="G16" s="46"/>
      <c r="H16" s="46"/>
      <c r="I16" s="46"/>
      <c r="J16" s="46"/>
      <c r="K16" s="46"/>
    </row>
    <row r="17" spans="1:11" ht="27.75" customHeight="1" x14ac:dyDescent="0.2">
      <c r="A17" s="11" t="s">
        <v>72</v>
      </c>
      <c r="B17" s="96">
        <f>Travel!B105</f>
        <v>463.32000000000005</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COUNT(Travel!B12:B20)</f>
        <v>2</v>
      </c>
      <c r="C55" s="111"/>
      <c r="D55" s="111">
        <f>COUNTIF(Travel!D12:D20,"*")</f>
        <v>2</v>
      </c>
      <c r="E55" s="112"/>
      <c r="F55" s="112" t="b">
        <f>MIN(B55,D55)=MAX(B55,D55)</f>
        <v>1</v>
      </c>
      <c r="G55" s="46"/>
      <c r="H55" s="46"/>
      <c r="I55" s="46"/>
      <c r="J55" s="46"/>
      <c r="K55" s="46"/>
    </row>
    <row r="56" spans="1:11" hidden="1" x14ac:dyDescent="0.2">
      <c r="A56" s="121" t="s">
        <v>105</v>
      </c>
      <c r="B56" s="111">
        <f>COUNT(Travel!B25:B76)</f>
        <v>49</v>
      </c>
      <c r="C56" s="111"/>
      <c r="D56" s="111">
        <f>COUNTIF(Travel!D25:D76,"*")</f>
        <v>49</v>
      </c>
      <c r="E56" s="112"/>
      <c r="F56" s="112" t="b">
        <f>MIN(B56,D56)=MAX(B56,D56)</f>
        <v>1</v>
      </c>
    </row>
    <row r="57" spans="1:11" hidden="1" x14ac:dyDescent="0.2">
      <c r="A57" s="122"/>
      <c r="B57" s="111">
        <f>COUNT(Travel!B81:B104)</f>
        <v>9</v>
      </c>
      <c r="C57" s="111"/>
      <c r="D57" s="111">
        <f>COUNTIF(Travel!D81:D104,"*")</f>
        <v>9</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expenses'!B11:B38)</f>
        <v>21</v>
      </c>
      <c r="C59" s="112"/>
      <c r="D59" s="112">
        <f>COUNTIF('All other expenses'!D11:D38,"*")</f>
        <v>21</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2"/>
  <sheetViews>
    <sheetView zoomScaleNormal="100" workbookViewId="0">
      <selection activeCell="D50" sqref="D5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7" t="s">
        <v>109</v>
      </c>
      <c r="B1" s="177"/>
      <c r="C1" s="177"/>
      <c r="D1" s="177"/>
      <c r="E1" s="177"/>
      <c r="F1" s="46"/>
    </row>
    <row r="2" spans="1:6" ht="21" customHeight="1" x14ac:dyDescent="0.2">
      <c r="A2" s="4" t="s">
        <v>52</v>
      </c>
      <c r="B2" s="180" t="str">
        <f>'Summary and sign-off'!B2:F2</f>
        <v>Health Quality and Safety Commission</v>
      </c>
      <c r="C2" s="180"/>
      <c r="D2" s="180"/>
      <c r="E2" s="180"/>
      <c r="F2" s="46"/>
    </row>
    <row r="3" spans="1:6" ht="21" customHeight="1" x14ac:dyDescent="0.2">
      <c r="A3" s="4" t="s">
        <v>110</v>
      </c>
      <c r="B3" s="180" t="str">
        <f>'Summary and sign-off'!B3:F3</f>
        <v>Dr Janice Wilson</v>
      </c>
      <c r="C3" s="180"/>
      <c r="D3" s="180"/>
      <c r="E3" s="180"/>
      <c r="F3" s="46"/>
    </row>
    <row r="4" spans="1:6" ht="21" customHeight="1" x14ac:dyDescent="0.2">
      <c r="A4" s="4" t="s">
        <v>111</v>
      </c>
      <c r="B4" s="180">
        <f>'Summary and sign-off'!B4:F4</f>
        <v>43647</v>
      </c>
      <c r="C4" s="180"/>
      <c r="D4" s="180"/>
      <c r="E4" s="180"/>
      <c r="F4" s="46"/>
    </row>
    <row r="5" spans="1:6" ht="21" customHeight="1" x14ac:dyDescent="0.2">
      <c r="A5" s="4" t="s">
        <v>112</v>
      </c>
      <c r="B5" s="180">
        <f>'Summary and sign-off'!B5:F5</f>
        <v>44012</v>
      </c>
      <c r="C5" s="180"/>
      <c r="D5" s="180"/>
      <c r="E5" s="180"/>
      <c r="F5" s="46"/>
    </row>
    <row r="6" spans="1:6" ht="21" customHeight="1" x14ac:dyDescent="0.2">
      <c r="A6" s="4" t="s">
        <v>113</v>
      </c>
      <c r="B6" s="175" t="s">
        <v>81</v>
      </c>
      <c r="C6" s="175"/>
      <c r="D6" s="175"/>
      <c r="E6" s="175"/>
      <c r="F6" s="46"/>
    </row>
    <row r="7" spans="1:6" ht="21" customHeight="1" x14ac:dyDescent="0.2">
      <c r="A7" s="4" t="s">
        <v>56</v>
      </c>
      <c r="B7" s="175"/>
      <c r="C7" s="175"/>
      <c r="D7" s="175"/>
      <c r="E7" s="175"/>
      <c r="F7" s="46"/>
    </row>
    <row r="8" spans="1:6" ht="36" customHeight="1" x14ac:dyDescent="0.2">
      <c r="A8" s="183" t="s">
        <v>114</v>
      </c>
      <c r="B8" s="184"/>
      <c r="C8" s="184"/>
      <c r="D8" s="184"/>
      <c r="E8" s="184"/>
      <c r="F8" s="22"/>
    </row>
    <row r="9" spans="1:6" ht="36" customHeight="1" x14ac:dyDescent="0.2">
      <c r="A9" s="185" t="s">
        <v>115</v>
      </c>
      <c r="B9" s="186"/>
      <c r="C9" s="186"/>
      <c r="D9" s="186"/>
      <c r="E9" s="186"/>
      <c r="F9" s="22"/>
    </row>
    <row r="10" spans="1:6" ht="24.75" customHeight="1" x14ac:dyDescent="0.2">
      <c r="A10" s="182" t="s">
        <v>116</v>
      </c>
      <c r="B10" s="187"/>
      <c r="C10" s="182"/>
      <c r="D10" s="182"/>
      <c r="E10" s="182"/>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v>43796</v>
      </c>
      <c r="B13" s="158">
        <v>556.53</v>
      </c>
      <c r="C13" s="159" t="s">
        <v>198</v>
      </c>
      <c r="D13" s="159" t="s">
        <v>231</v>
      </c>
      <c r="E13" s="160" t="s">
        <v>247</v>
      </c>
      <c r="F13" s="1"/>
    </row>
    <row r="14" spans="1:6" s="87" customFormat="1" x14ac:dyDescent="0.2">
      <c r="A14" s="157">
        <v>43796</v>
      </c>
      <c r="B14" s="158">
        <v>64.55</v>
      </c>
      <c r="C14" s="159" t="s">
        <v>234</v>
      </c>
      <c r="D14" s="159" t="s">
        <v>248</v>
      </c>
      <c r="E14" s="160" t="s">
        <v>184</v>
      </c>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ht="12.75" customHeight="1" x14ac:dyDescent="0.2">
      <c r="A17" s="157"/>
      <c r="B17" s="158"/>
      <c r="C17" s="159"/>
      <c r="D17" s="159"/>
      <c r="E17" s="160"/>
      <c r="F17" s="1"/>
    </row>
    <row r="18" spans="1:6" s="87" customFormat="1" x14ac:dyDescent="0.2">
      <c r="A18" s="161"/>
      <c r="B18" s="158"/>
      <c r="C18" s="159"/>
      <c r="D18" s="159"/>
      <c r="E18" s="160"/>
      <c r="F18" s="1"/>
    </row>
    <row r="19" spans="1:6" s="87" customFormat="1" x14ac:dyDescent="0.2">
      <c r="A19" s="161"/>
      <c r="B19" s="158"/>
      <c r="C19" s="159"/>
      <c r="D19" s="159"/>
      <c r="E19" s="160"/>
      <c r="F19" s="1"/>
    </row>
    <row r="20" spans="1:6" s="87" customFormat="1" hidden="1" x14ac:dyDescent="0.2">
      <c r="A20" s="143"/>
      <c r="B20" s="144"/>
      <c r="C20" s="145"/>
      <c r="D20" s="145"/>
      <c r="E20" s="146"/>
      <c r="F20" s="1"/>
    </row>
    <row r="21" spans="1:6" ht="19.5" customHeight="1" x14ac:dyDescent="0.2">
      <c r="A21" s="107" t="s">
        <v>122</v>
      </c>
      <c r="B21" s="108">
        <f>SUM(B12:B20)</f>
        <v>621.07999999999993</v>
      </c>
      <c r="C21" s="168" t="str">
        <f>IF(SUBTOTAL(3,B12:B20)=SUBTOTAL(103,B12:B20),'Summary and sign-off'!$A$48,'Summary and sign-off'!$A$49)</f>
        <v>Check - there are no hidden rows with data</v>
      </c>
      <c r="D21" s="181" t="str">
        <f>IF('Summary and sign-off'!F55='Summary and sign-off'!F54,'Summary and sign-off'!A51,'Summary and sign-off'!A50)</f>
        <v>Check - each entry provides sufficient information</v>
      </c>
      <c r="E21" s="181"/>
      <c r="F21" s="46"/>
    </row>
    <row r="22" spans="1:6" ht="10.5" customHeight="1" x14ac:dyDescent="0.2">
      <c r="A22" s="27"/>
      <c r="B22" s="22"/>
      <c r="C22" s="27"/>
      <c r="D22" s="27"/>
      <c r="E22" s="27"/>
      <c r="F22" s="27"/>
    </row>
    <row r="23" spans="1:6" ht="24.75" customHeight="1" x14ac:dyDescent="0.2">
      <c r="A23" s="182" t="s">
        <v>123</v>
      </c>
      <c r="B23" s="182"/>
      <c r="C23" s="182"/>
      <c r="D23" s="182"/>
      <c r="E23" s="182"/>
      <c r="F23" s="47"/>
    </row>
    <row r="24" spans="1:6" ht="27" customHeight="1" x14ac:dyDescent="0.2">
      <c r="A24" s="35" t="s">
        <v>117</v>
      </c>
      <c r="B24" s="35" t="s">
        <v>62</v>
      </c>
      <c r="C24" s="35" t="s">
        <v>124</v>
      </c>
      <c r="D24" s="35" t="s">
        <v>120</v>
      </c>
      <c r="E24" s="35" t="s">
        <v>121</v>
      </c>
      <c r="F24" s="48"/>
    </row>
    <row r="25" spans="1:6" s="87" customFormat="1" hidden="1" x14ac:dyDescent="0.2">
      <c r="A25" s="133"/>
      <c r="B25" s="134"/>
      <c r="C25" s="135"/>
      <c r="D25" s="135"/>
      <c r="E25" s="136"/>
      <c r="F25" s="1"/>
    </row>
    <row r="26" spans="1:6" s="87" customFormat="1" x14ac:dyDescent="0.2">
      <c r="A26" s="157">
        <v>43656</v>
      </c>
      <c r="B26" s="158">
        <v>455.3</v>
      </c>
      <c r="C26" s="159" t="s">
        <v>181</v>
      </c>
      <c r="D26" s="159" t="s">
        <v>176</v>
      </c>
      <c r="E26" s="160" t="s">
        <v>177</v>
      </c>
      <c r="F26" s="1"/>
    </row>
    <row r="27" spans="1:6" s="87" customFormat="1" x14ac:dyDescent="0.2">
      <c r="A27" s="157"/>
      <c r="B27" s="158">
        <v>36.520000000000003</v>
      </c>
      <c r="C27" s="159" t="s">
        <v>181</v>
      </c>
      <c r="D27" s="159" t="s">
        <v>182</v>
      </c>
      <c r="E27" s="160" t="s">
        <v>184</v>
      </c>
      <c r="F27" s="1"/>
    </row>
    <row r="28" spans="1:6" s="87" customFormat="1" x14ac:dyDescent="0.2">
      <c r="A28" s="157">
        <v>43669</v>
      </c>
      <c r="B28" s="158">
        <v>167</v>
      </c>
      <c r="C28" s="159" t="s">
        <v>185</v>
      </c>
      <c r="D28" s="159" t="s">
        <v>176</v>
      </c>
      <c r="E28" s="160" t="s">
        <v>178</v>
      </c>
      <c r="F28" s="1"/>
    </row>
    <row r="29" spans="1:6" s="87" customFormat="1" x14ac:dyDescent="0.2">
      <c r="A29" s="157"/>
      <c r="B29" s="158">
        <v>36.520000000000003</v>
      </c>
      <c r="C29" s="159" t="s">
        <v>185</v>
      </c>
      <c r="D29" s="159" t="s">
        <v>182</v>
      </c>
      <c r="E29" s="160" t="s">
        <v>184</v>
      </c>
      <c r="F29" s="1"/>
    </row>
    <row r="30" spans="1:6" s="87" customFormat="1" x14ac:dyDescent="0.2">
      <c r="A30" s="157">
        <v>43678</v>
      </c>
      <c r="B30" s="158">
        <v>422.94</v>
      </c>
      <c r="C30" s="159" t="s">
        <v>205</v>
      </c>
      <c r="D30" s="159" t="s">
        <v>176</v>
      </c>
      <c r="E30" s="160" t="s">
        <v>177</v>
      </c>
      <c r="F30" s="1"/>
    </row>
    <row r="31" spans="1:6" s="87" customFormat="1" x14ac:dyDescent="0.2">
      <c r="A31" s="157"/>
      <c r="B31" s="158">
        <v>56.93</v>
      </c>
      <c r="C31" s="173" t="s">
        <v>234</v>
      </c>
      <c r="D31" s="173" t="s">
        <v>232</v>
      </c>
      <c r="E31" s="160" t="s">
        <v>184</v>
      </c>
      <c r="F31" s="1"/>
    </row>
    <row r="32" spans="1:6" s="87" customFormat="1" x14ac:dyDescent="0.2">
      <c r="A32" s="157"/>
      <c r="B32" s="158">
        <v>228.03</v>
      </c>
      <c r="C32" s="173" t="s">
        <v>233</v>
      </c>
      <c r="D32" s="173" t="s">
        <v>232</v>
      </c>
      <c r="E32" s="160" t="s">
        <v>177</v>
      </c>
      <c r="F32" s="1"/>
    </row>
    <row r="33" spans="1:6" s="87" customFormat="1" x14ac:dyDescent="0.2">
      <c r="A33" s="157">
        <v>43690</v>
      </c>
      <c r="B33" s="158">
        <v>338.03</v>
      </c>
      <c r="C33" s="159" t="s">
        <v>187</v>
      </c>
      <c r="D33" s="159" t="s">
        <v>176</v>
      </c>
      <c r="E33" s="160" t="s">
        <v>177</v>
      </c>
      <c r="F33" s="1"/>
    </row>
    <row r="34" spans="1:6" s="87" customFormat="1" x14ac:dyDescent="0.2">
      <c r="A34" s="157"/>
      <c r="B34" s="158">
        <v>58.48</v>
      </c>
      <c r="C34" s="159" t="s">
        <v>234</v>
      </c>
      <c r="D34" s="159" t="s">
        <v>232</v>
      </c>
      <c r="E34" s="160" t="s">
        <v>184</v>
      </c>
      <c r="F34" s="1"/>
    </row>
    <row r="35" spans="1:6" s="87" customFormat="1" x14ac:dyDescent="0.2">
      <c r="A35" s="157"/>
      <c r="B35" s="158">
        <v>78.63</v>
      </c>
      <c r="C35" s="159" t="s">
        <v>235</v>
      </c>
      <c r="D35" s="159" t="s">
        <v>236</v>
      </c>
      <c r="E35" s="160" t="s">
        <v>177</v>
      </c>
      <c r="F35" s="1"/>
    </row>
    <row r="36" spans="1:6" s="87" customFormat="1" x14ac:dyDescent="0.2">
      <c r="A36" s="157"/>
      <c r="B36" s="158">
        <v>216.9</v>
      </c>
      <c r="C36" s="159" t="s">
        <v>187</v>
      </c>
      <c r="D36" s="159" t="s">
        <v>188</v>
      </c>
      <c r="E36" s="160" t="s">
        <v>177</v>
      </c>
      <c r="F36" s="1"/>
    </row>
    <row r="37" spans="1:6" s="87" customFormat="1" x14ac:dyDescent="0.2">
      <c r="A37" s="157"/>
      <c r="B37" s="158">
        <v>29.25</v>
      </c>
      <c r="C37" s="159" t="s">
        <v>187</v>
      </c>
      <c r="D37" s="159" t="s">
        <v>189</v>
      </c>
      <c r="E37" s="160" t="s">
        <v>177</v>
      </c>
      <c r="F37" s="1"/>
    </row>
    <row r="38" spans="1:6" s="87" customFormat="1" x14ac:dyDescent="0.2">
      <c r="A38" s="157">
        <v>43691</v>
      </c>
      <c r="B38" s="158">
        <v>146.91999999999999</v>
      </c>
      <c r="C38" s="159" t="s">
        <v>237</v>
      </c>
      <c r="D38" s="159" t="s">
        <v>232</v>
      </c>
      <c r="E38" s="160" t="s">
        <v>177</v>
      </c>
      <c r="F38" s="1"/>
    </row>
    <row r="39" spans="1:6" s="87" customFormat="1" ht="25.5" x14ac:dyDescent="0.2">
      <c r="A39" s="157">
        <v>43700</v>
      </c>
      <c r="B39" s="158">
        <v>241</v>
      </c>
      <c r="C39" s="159" t="s">
        <v>206</v>
      </c>
      <c r="D39" s="159" t="s">
        <v>176</v>
      </c>
      <c r="E39" s="160" t="s">
        <v>179</v>
      </c>
      <c r="F39" s="1"/>
    </row>
    <row r="40" spans="1:6" s="87" customFormat="1" x14ac:dyDescent="0.2">
      <c r="A40" s="157"/>
      <c r="B40" s="158">
        <v>56.74</v>
      </c>
      <c r="C40" s="159" t="s">
        <v>234</v>
      </c>
      <c r="D40" s="159" t="s">
        <v>232</v>
      </c>
      <c r="E40" s="160" t="s">
        <v>184</v>
      </c>
      <c r="F40" s="1"/>
    </row>
    <row r="41" spans="1:6" s="87" customFormat="1" x14ac:dyDescent="0.2">
      <c r="A41" s="157">
        <v>43705</v>
      </c>
      <c r="B41" s="158">
        <v>203.63</v>
      </c>
      <c r="C41" s="159" t="s">
        <v>203</v>
      </c>
      <c r="D41" s="159" t="s">
        <v>176</v>
      </c>
      <c r="E41" s="160" t="s">
        <v>177</v>
      </c>
      <c r="F41" s="1"/>
    </row>
    <row r="42" spans="1:6" s="87" customFormat="1" x14ac:dyDescent="0.2">
      <c r="A42" s="157">
        <v>43725</v>
      </c>
      <c r="B42" s="158">
        <v>310.41000000000003</v>
      </c>
      <c r="C42" s="159" t="s">
        <v>192</v>
      </c>
      <c r="D42" s="159" t="s">
        <v>176</v>
      </c>
      <c r="E42" s="160" t="s">
        <v>178</v>
      </c>
      <c r="F42" s="1"/>
    </row>
    <row r="43" spans="1:6" s="87" customFormat="1" x14ac:dyDescent="0.2">
      <c r="A43" s="157"/>
      <c r="B43" s="158">
        <v>65.8</v>
      </c>
      <c r="C43" s="159" t="s">
        <v>238</v>
      </c>
      <c r="D43" s="159" t="s">
        <v>232</v>
      </c>
      <c r="E43" s="160" t="s">
        <v>178</v>
      </c>
      <c r="F43" s="1"/>
    </row>
    <row r="44" spans="1:6" s="87" customFormat="1" x14ac:dyDescent="0.2">
      <c r="A44" s="157"/>
      <c r="B44" s="158">
        <v>547.83000000000004</v>
      </c>
      <c r="C44" s="159" t="s">
        <v>192</v>
      </c>
      <c r="D44" s="159" t="s">
        <v>193</v>
      </c>
      <c r="E44" s="160" t="s">
        <v>178</v>
      </c>
      <c r="F44" s="1"/>
    </row>
    <row r="45" spans="1:6" s="87" customFormat="1" x14ac:dyDescent="0.2">
      <c r="A45" s="157"/>
      <c r="B45" s="158">
        <v>80.87</v>
      </c>
      <c r="C45" s="159" t="s">
        <v>192</v>
      </c>
      <c r="D45" s="159" t="s">
        <v>189</v>
      </c>
      <c r="E45" s="160" t="s">
        <v>178</v>
      </c>
      <c r="F45" s="1"/>
    </row>
    <row r="46" spans="1:6" s="87" customFormat="1" x14ac:dyDescent="0.2">
      <c r="A46" s="157"/>
      <c r="B46" s="158">
        <v>59.65</v>
      </c>
      <c r="C46" s="159" t="s">
        <v>234</v>
      </c>
      <c r="D46" s="159" t="s">
        <v>232</v>
      </c>
      <c r="E46" s="160" t="s">
        <v>184</v>
      </c>
      <c r="F46" s="1"/>
    </row>
    <row r="47" spans="1:6" s="87" customFormat="1" x14ac:dyDescent="0.2">
      <c r="A47" s="157">
        <v>43733</v>
      </c>
      <c r="B47" s="158">
        <v>534.95000000000005</v>
      </c>
      <c r="C47" s="159" t="s">
        <v>190</v>
      </c>
      <c r="D47" s="159" t="s">
        <v>176</v>
      </c>
      <c r="E47" s="160" t="s">
        <v>177</v>
      </c>
      <c r="F47" s="1"/>
    </row>
    <row r="48" spans="1:6" s="87" customFormat="1" x14ac:dyDescent="0.2">
      <c r="A48" s="157"/>
      <c r="B48" s="158">
        <v>55.11</v>
      </c>
      <c r="C48" s="159" t="s">
        <v>234</v>
      </c>
      <c r="D48" s="159" t="s">
        <v>232</v>
      </c>
      <c r="E48" s="160" t="s">
        <v>184</v>
      </c>
      <c r="F48" s="1"/>
    </row>
    <row r="49" spans="1:6" s="87" customFormat="1" x14ac:dyDescent="0.2">
      <c r="A49" s="157"/>
      <c r="B49" s="158">
        <v>60.46</v>
      </c>
      <c r="C49" s="159" t="s">
        <v>239</v>
      </c>
      <c r="D49" s="159" t="s">
        <v>232</v>
      </c>
      <c r="E49" s="160" t="s">
        <v>177</v>
      </c>
      <c r="F49" s="1"/>
    </row>
    <row r="50" spans="1:6" s="87" customFormat="1" x14ac:dyDescent="0.2">
      <c r="A50" s="157"/>
      <c r="B50" s="158">
        <v>203.48</v>
      </c>
      <c r="C50" s="159" t="s">
        <v>190</v>
      </c>
      <c r="D50" s="159" t="s">
        <v>188</v>
      </c>
      <c r="E50" s="160" t="s">
        <v>177</v>
      </c>
      <c r="F50" s="1"/>
    </row>
    <row r="51" spans="1:6" s="87" customFormat="1" x14ac:dyDescent="0.2">
      <c r="A51" s="157"/>
      <c r="B51" s="158">
        <v>63.27</v>
      </c>
      <c r="C51" s="159" t="s">
        <v>190</v>
      </c>
      <c r="D51" s="159" t="s">
        <v>189</v>
      </c>
      <c r="E51" s="160" t="s">
        <v>177</v>
      </c>
      <c r="F51" s="1"/>
    </row>
    <row r="52" spans="1:6" s="87" customFormat="1" x14ac:dyDescent="0.2">
      <c r="A52" s="157"/>
      <c r="B52" s="158">
        <v>69.569999999999993</v>
      </c>
      <c r="C52" s="159" t="s">
        <v>190</v>
      </c>
      <c r="D52" s="159" t="s">
        <v>191</v>
      </c>
      <c r="E52" s="160" t="s">
        <v>177</v>
      </c>
      <c r="F52" s="1"/>
    </row>
    <row r="53" spans="1:6" s="87" customFormat="1" x14ac:dyDescent="0.2">
      <c r="A53" s="157"/>
      <c r="B53" s="158">
        <v>223.44</v>
      </c>
      <c r="C53" s="159" t="s">
        <v>242</v>
      </c>
      <c r="D53" s="159" t="s">
        <v>232</v>
      </c>
      <c r="E53" s="160" t="s">
        <v>177</v>
      </c>
      <c r="F53" s="1"/>
    </row>
    <row r="54" spans="1:6" s="87" customFormat="1" x14ac:dyDescent="0.2">
      <c r="A54" s="157">
        <v>43776</v>
      </c>
      <c r="B54" s="158">
        <v>372.18</v>
      </c>
      <c r="C54" s="159" t="s">
        <v>253</v>
      </c>
      <c r="D54" s="159" t="s">
        <v>196</v>
      </c>
      <c r="E54" s="160" t="s">
        <v>177</v>
      </c>
      <c r="F54" s="1"/>
    </row>
    <row r="55" spans="1:6" s="87" customFormat="1" x14ac:dyDescent="0.2">
      <c r="A55" s="157">
        <v>43780</v>
      </c>
      <c r="B55" s="158">
        <v>354.21</v>
      </c>
      <c r="C55" s="159" t="s">
        <v>194</v>
      </c>
      <c r="D55" s="159" t="s">
        <v>176</v>
      </c>
      <c r="E55" s="160" t="s">
        <v>177</v>
      </c>
      <c r="F55" s="1"/>
    </row>
    <row r="56" spans="1:6" s="87" customFormat="1" x14ac:dyDescent="0.2">
      <c r="A56" s="157"/>
      <c r="B56" s="158">
        <v>28.22</v>
      </c>
      <c r="C56" s="159" t="s">
        <v>240</v>
      </c>
      <c r="D56" s="159" t="s">
        <v>236</v>
      </c>
      <c r="E56" s="160" t="s">
        <v>184</v>
      </c>
      <c r="F56" s="1"/>
    </row>
    <row r="57" spans="1:6" s="87" customFormat="1" x14ac:dyDescent="0.2">
      <c r="A57" s="157"/>
      <c r="B57" s="158">
        <v>172.75</v>
      </c>
      <c r="C57" s="159" t="s">
        <v>243</v>
      </c>
      <c r="D57" s="159" t="s">
        <v>232</v>
      </c>
      <c r="E57" s="160" t="s">
        <v>177</v>
      </c>
      <c r="F57" s="1"/>
    </row>
    <row r="58" spans="1:6" s="87" customFormat="1" x14ac:dyDescent="0.2">
      <c r="A58" s="157"/>
      <c r="B58" s="158">
        <v>347.82</v>
      </c>
      <c r="C58" s="159" t="s">
        <v>194</v>
      </c>
      <c r="D58" s="159" t="s">
        <v>195</v>
      </c>
      <c r="E58" s="160" t="s">
        <v>177</v>
      </c>
      <c r="F58" s="1"/>
    </row>
    <row r="59" spans="1:6" s="87" customFormat="1" x14ac:dyDescent="0.2">
      <c r="A59" s="157">
        <v>43804</v>
      </c>
      <c r="B59" s="158">
        <v>241</v>
      </c>
      <c r="C59" s="159" t="s">
        <v>199</v>
      </c>
      <c r="D59" s="159" t="s">
        <v>176</v>
      </c>
      <c r="E59" s="160" t="s">
        <v>179</v>
      </c>
      <c r="F59" s="1"/>
    </row>
    <row r="60" spans="1:6" s="87" customFormat="1" x14ac:dyDescent="0.2">
      <c r="A60" s="157"/>
      <c r="B60" s="158">
        <v>99.19</v>
      </c>
      <c r="C60" s="159" t="s">
        <v>234</v>
      </c>
      <c r="D60" s="159" t="s">
        <v>232</v>
      </c>
      <c r="E60" s="160" t="s">
        <v>184</v>
      </c>
      <c r="F60" s="1"/>
    </row>
    <row r="61" spans="1:6" s="87" customFormat="1" x14ac:dyDescent="0.2">
      <c r="A61" s="157">
        <v>43808</v>
      </c>
      <c r="B61" s="158">
        <v>354.21</v>
      </c>
      <c r="C61" s="159" t="s">
        <v>200</v>
      </c>
      <c r="D61" s="159" t="s">
        <v>176</v>
      </c>
      <c r="E61" s="160" t="s">
        <v>177</v>
      </c>
      <c r="F61" s="1"/>
    </row>
    <row r="62" spans="1:6" s="87" customFormat="1" x14ac:dyDescent="0.2">
      <c r="A62" s="157"/>
      <c r="B62" s="158">
        <v>56.56</v>
      </c>
      <c r="C62" s="159" t="s">
        <v>234</v>
      </c>
      <c r="D62" s="159" t="s">
        <v>232</v>
      </c>
      <c r="E62" s="160" t="s">
        <v>184</v>
      </c>
      <c r="F62" s="1"/>
    </row>
    <row r="63" spans="1:6" s="87" customFormat="1" x14ac:dyDescent="0.2">
      <c r="A63" s="157"/>
      <c r="B63" s="158">
        <v>218.29</v>
      </c>
      <c r="C63" s="159" t="s">
        <v>241</v>
      </c>
      <c r="D63" s="159" t="s">
        <v>232</v>
      </c>
      <c r="E63" s="160" t="s">
        <v>177</v>
      </c>
      <c r="F63" s="1"/>
    </row>
    <row r="64" spans="1:6" s="87" customFormat="1" x14ac:dyDescent="0.2">
      <c r="A64" s="157">
        <v>43838</v>
      </c>
      <c r="B64" s="158">
        <v>265.25</v>
      </c>
      <c r="C64" s="159" t="s">
        <v>201</v>
      </c>
      <c r="D64" s="159" t="s">
        <v>176</v>
      </c>
      <c r="E64" s="160" t="s">
        <v>177</v>
      </c>
      <c r="F64" s="1"/>
    </row>
    <row r="65" spans="1:6" s="87" customFormat="1" x14ac:dyDescent="0.2">
      <c r="A65" s="157"/>
      <c r="B65" s="158">
        <v>56.01</v>
      </c>
      <c r="C65" s="159" t="s">
        <v>234</v>
      </c>
      <c r="D65" s="159" t="s">
        <v>232</v>
      </c>
      <c r="E65" s="160" t="s">
        <v>184</v>
      </c>
      <c r="F65" s="1"/>
    </row>
    <row r="66" spans="1:6" s="87" customFormat="1" x14ac:dyDescent="0.2">
      <c r="A66" s="157"/>
      <c r="B66" s="158">
        <v>202.97</v>
      </c>
      <c r="C66" s="159" t="s">
        <v>244</v>
      </c>
      <c r="D66" s="159" t="s">
        <v>232</v>
      </c>
      <c r="E66" s="160" t="s">
        <v>177</v>
      </c>
      <c r="F66" s="1"/>
    </row>
    <row r="67" spans="1:6" s="87" customFormat="1" x14ac:dyDescent="0.2">
      <c r="A67" s="157">
        <v>43882</v>
      </c>
      <c r="B67" s="158">
        <v>386.57</v>
      </c>
      <c r="C67" s="159" t="s">
        <v>197</v>
      </c>
      <c r="D67" s="159" t="s">
        <v>176</v>
      </c>
      <c r="E67" s="160" t="s">
        <v>179</v>
      </c>
      <c r="F67" s="1"/>
    </row>
    <row r="68" spans="1:6" s="87" customFormat="1" x14ac:dyDescent="0.2">
      <c r="A68" s="157"/>
      <c r="B68" s="158">
        <v>46.09</v>
      </c>
      <c r="C68" s="159" t="s">
        <v>197</v>
      </c>
      <c r="D68" s="159" t="s">
        <v>182</v>
      </c>
      <c r="E68" s="160" t="s">
        <v>184</v>
      </c>
      <c r="F68" s="1"/>
    </row>
    <row r="69" spans="1:6" s="87" customFormat="1" ht="38.25" x14ac:dyDescent="0.2">
      <c r="A69" s="157">
        <v>43893</v>
      </c>
      <c r="B69" s="158">
        <v>239.65</v>
      </c>
      <c r="C69" s="159" t="s">
        <v>202</v>
      </c>
      <c r="D69" s="159" t="s">
        <v>176</v>
      </c>
      <c r="E69" s="160" t="s">
        <v>177</v>
      </c>
      <c r="F69" s="1"/>
    </row>
    <row r="70" spans="1:6" s="87" customFormat="1" x14ac:dyDescent="0.2">
      <c r="A70" s="157"/>
      <c r="B70" s="158">
        <v>71.8</v>
      </c>
      <c r="C70" s="159" t="s">
        <v>234</v>
      </c>
      <c r="D70" s="159" t="s">
        <v>232</v>
      </c>
      <c r="E70" s="160" t="s">
        <v>184</v>
      </c>
      <c r="F70" s="1"/>
    </row>
    <row r="71" spans="1:6" s="87" customFormat="1" x14ac:dyDescent="0.2">
      <c r="A71" s="157"/>
      <c r="B71" s="158">
        <v>126.07</v>
      </c>
      <c r="C71" s="159" t="s">
        <v>243</v>
      </c>
      <c r="D71" s="159" t="s">
        <v>232</v>
      </c>
      <c r="E71" s="160" t="s">
        <v>177</v>
      </c>
      <c r="F71" s="1"/>
    </row>
    <row r="72" spans="1:6" s="87" customFormat="1" x14ac:dyDescent="0.2">
      <c r="A72" s="157">
        <v>43908</v>
      </c>
      <c r="B72" s="158">
        <v>288.16000000000003</v>
      </c>
      <c r="C72" s="159" t="s">
        <v>203</v>
      </c>
      <c r="D72" s="159" t="s">
        <v>176</v>
      </c>
      <c r="E72" s="160" t="s">
        <v>177</v>
      </c>
      <c r="F72" s="1"/>
    </row>
    <row r="73" spans="1:6" s="87" customFormat="1" x14ac:dyDescent="0.2">
      <c r="A73" s="157">
        <v>43923</v>
      </c>
      <c r="B73" s="158">
        <v>318.62</v>
      </c>
      <c r="C73" s="159" t="s">
        <v>204</v>
      </c>
      <c r="D73" s="159" t="s">
        <v>176</v>
      </c>
      <c r="E73" s="160" t="s">
        <v>180</v>
      </c>
      <c r="F73" s="1"/>
    </row>
    <row r="74" spans="1:6" s="87" customFormat="1" x14ac:dyDescent="0.2">
      <c r="A74" s="157">
        <v>44040</v>
      </c>
      <c r="B74" s="158">
        <v>136.02000000000001</v>
      </c>
      <c r="C74" s="159" t="s">
        <v>204</v>
      </c>
      <c r="D74" s="159" t="s">
        <v>176</v>
      </c>
      <c r="E74" s="160" t="s">
        <v>178</v>
      </c>
      <c r="F74" s="1"/>
    </row>
    <row r="75" spans="1:6" s="87" customFormat="1" x14ac:dyDescent="0.2">
      <c r="A75" s="157"/>
      <c r="B75" s="158"/>
      <c r="C75" s="159"/>
      <c r="D75" s="159"/>
      <c r="E75" s="160"/>
      <c r="F75" s="1"/>
    </row>
    <row r="76" spans="1:6" s="87" customFormat="1" hidden="1" x14ac:dyDescent="0.2">
      <c r="A76" s="147"/>
      <c r="B76" s="148"/>
      <c r="C76" s="149"/>
      <c r="D76" s="149"/>
      <c r="E76" s="150"/>
      <c r="F76" s="1"/>
    </row>
    <row r="77" spans="1:6" ht="19.5" customHeight="1" x14ac:dyDescent="0.2">
      <c r="A77" s="107" t="s">
        <v>125</v>
      </c>
      <c r="B77" s="108">
        <f>SUM(B25:B76)</f>
        <v>9429.2999999999993</v>
      </c>
      <c r="C77" s="168" t="str">
        <f>IF(SUBTOTAL(3,B25:B76)=SUBTOTAL(103,B25:B76),'Summary and sign-off'!$A$48,'Summary and sign-off'!$A$49)</f>
        <v>Check - there are no hidden rows with data</v>
      </c>
      <c r="D77" s="181" t="str">
        <f>IF('Summary and sign-off'!F56='Summary and sign-off'!F54,'Summary and sign-off'!A51,'Summary and sign-off'!A50)</f>
        <v>Check - each entry provides sufficient information</v>
      </c>
      <c r="E77" s="181"/>
      <c r="F77" s="46"/>
    </row>
    <row r="78" spans="1:6" ht="10.5" customHeight="1" x14ac:dyDescent="0.2">
      <c r="A78" s="27"/>
      <c r="B78" s="22"/>
      <c r="C78" s="27"/>
      <c r="D78" s="27"/>
      <c r="E78" s="27"/>
      <c r="F78" s="27"/>
    </row>
    <row r="79" spans="1:6" ht="24.75" customHeight="1" x14ac:dyDescent="0.2">
      <c r="A79" s="182" t="s">
        <v>126</v>
      </c>
      <c r="B79" s="182"/>
      <c r="C79" s="182"/>
      <c r="D79" s="182"/>
      <c r="E79" s="182"/>
      <c r="F79" s="46"/>
    </row>
    <row r="80" spans="1:6" ht="27" customHeight="1" x14ac:dyDescent="0.2">
      <c r="A80" s="35" t="s">
        <v>117</v>
      </c>
      <c r="B80" s="35" t="s">
        <v>62</v>
      </c>
      <c r="C80" s="35" t="s">
        <v>127</v>
      </c>
      <c r="D80" s="35" t="s">
        <v>128</v>
      </c>
      <c r="E80" s="35" t="s">
        <v>121</v>
      </c>
      <c r="F80" s="49"/>
    </row>
    <row r="81" spans="1:6" s="87" customFormat="1" hidden="1" x14ac:dyDescent="0.2">
      <c r="A81" s="133"/>
      <c r="B81" s="134"/>
      <c r="C81" s="135"/>
      <c r="D81" s="135"/>
      <c r="E81" s="136"/>
      <c r="F81" s="1"/>
    </row>
    <row r="82" spans="1:6" s="87" customFormat="1" x14ac:dyDescent="0.2">
      <c r="A82" s="157">
        <v>43657</v>
      </c>
      <c r="B82" s="158">
        <v>27.83</v>
      </c>
      <c r="C82" s="159" t="s">
        <v>183</v>
      </c>
      <c r="D82" s="159" t="s">
        <v>182</v>
      </c>
      <c r="E82" s="160" t="s">
        <v>184</v>
      </c>
      <c r="F82" s="1"/>
    </row>
    <row r="83" spans="1:6" s="87" customFormat="1" x14ac:dyDescent="0.2">
      <c r="A83" s="157">
        <v>43677</v>
      </c>
      <c r="B83" s="158">
        <v>20.87</v>
      </c>
      <c r="C83" s="159" t="s">
        <v>186</v>
      </c>
      <c r="D83" s="159" t="s">
        <v>182</v>
      </c>
      <c r="E83" s="160" t="s">
        <v>184</v>
      </c>
      <c r="F83" s="1"/>
    </row>
    <row r="84" spans="1:6" s="87" customFormat="1" x14ac:dyDescent="0.2">
      <c r="A84" s="157">
        <v>43698</v>
      </c>
      <c r="B84" s="158">
        <v>18.5</v>
      </c>
      <c r="C84" s="159" t="s">
        <v>245</v>
      </c>
      <c r="D84" s="159" t="s">
        <v>232</v>
      </c>
      <c r="E84" s="160" t="s">
        <v>184</v>
      </c>
      <c r="F84" s="1"/>
    </row>
    <row r="85" spans="1:6" s="87" customFormat="1" x14ac:dyDescent="0.2">
      <c r="A85" s="157">
        <v>43790</v>
      </c>
      <c r="B85" s="158">
        <v>66.92</v>
      </c>
      <c r="C85" s="159" t="s">
        <v>246</v>
      </c>
      <c r="D85" s="159" t="s">
        <v>232</v>
      </c>
      <c r="E85" s="160" t="s">
        <v>184</v>
      </c>
      <c r="F85" s="1"/>
    </row>
    <row r="86" spans="1:6" s="87" customFormat="1" x14ac:dyDescent="0.2">
      <c r="A86" s="157">
        <v>43852</v>
      </c>
      <c r="B86" s="158">
        <v>34.78</v>
      </c>
      <c r="C86" s="159" t="s">
        <v>250</v>
      </c>
      <c r="D86" s="159" t="s">
        <v>232</v>
      </c>
      <c r="E86" s="160" t="s">
        <v>184</v>
      </c>
      <c r="F86" s="1"/>
    </row>
    <row r="87" spans="1:6" s="87" customFormat="1" x14ac:dyDescent="0.2">
      <c r="A87" s="157">
        <v>43853</v>
      </c>
      <c r="B87" s="158">
        <v>37.33</v>
      </c>
      <c r="C87" s="159" t="s">
        <v>252</v>
      </c>
      <c r="D87" s="159" t="s">
        <v>232</v>
      </c>
      <c r="E87" s="160" t="s">
        <v>184</v>
      </c>
      <c r="F87" s="1"/>
    </row>
    <row r="88" spans="1:6" s="87" customFormat="1" x14ac:dyDescent="0.2">
      <c r="A88" s="157">
        <v>43902</v>
      </c>
      <c r="B88" s="158">
        <v>24.97</v>
      </c>
      <c r="C88" s="159" t="s">
        <v>249</v>
      </c>
      <c r="D88" s="159" t="s">
        <v>232</v>
      </c>
      <c r="E88" s="160" t="s">
        <v>184</v>
      </c>
      <c r="F88" s="1"/>
    </row>
    <row r="89" spans="1:6" s="87" customFormat="1" x14ac:dyDescent="0.2">
      <c r="A89" s="157">
        <v>43903</v>
      </c>
      <c r="B89" s="158">
        <v>99.12</v>
      </c>
      <c r="C89" s="159" t="s">
        <v>251</v>
      </c>
      <c r="D89" s="159" t="s">
        <v>232</v>
      </c>
      <c r="E89" s="160" t="s">
        <v>184</v>
      </c>
      <c r="F89" s="1"/>
    </row>
    <row r="90" spans="1:6" s="87" customFormat="1" x14ac:dyDescent="0.2">
      <c r="A90" s="157"/>
      <c r="B90" s="158"/>
      <c r="C90" s="159"/>
      <c r="D90" s="159"/>
      <c r="E90" s="160"/>
      <c r="F90" s="1"/>
    </row>
    <row r="91" spans="1:6" s="87" customFormat="1" x14ac:dyDescent="0.2">
      <c r="A91" s="157"/>
      <c r="B91" s="158"/>
      <c r="C91" s="159"/>
      <c r="D91" s="159"/>
      <c r="E91" s="160"/>
      <c r="F91" s="1"/>
    </row>
    <row r="92" spans="1:6" s="87" customFormat="1" x14ac:dyDescent="0.2">
      <c r="A92" s="157"/>
      <c r="B92" s="158"/>
      <c r="C92" s="159"/>
      <c r="D92" s="159"/>
      <c r="E92" s="160"/>
      <c r="F92" s="1"/>
    </row>
    <row r="93" spans="1:6" s="87" customFormat="1" x14ac:dyDescent="0.2">
      <c r="A93" s="157"/>
      <c r="B93" s="158"/>
      <c r="C93" s="159"/>
      <c r="D93" s="159"/>
      <c r="E93" s="160"/>
      <c r="F93" s="1"/>
    </row>
    <row r="94" spans="1:6" s="87" customFormat="1" x14ac:dyDescent="0.2">
      <c r="A94" s="157"/>
      <c r="B94" s="158"/>
      <c r="C94" s="159"/>
      <c r="D94" s="159"/>
      <c r="E94" s="160"/>
      <c r="F94" s="1"/>
    </row>
    <row r="95" spans="1:6" s="87" customFormat="1" x14ac:dyDescent="0.2">
      <c r="A95" s="157"/>
      <c r="B95" s="158"/>
      <c r="C95" s="159"/>
      <c r="D95" s="159"/>
      <c r="E95" s="160"/>
      <c r="F95" s="1"/>
    </row>
    <row r="96" spans="1:6" s="87" customFormat="1" x14ac:dyDescent="0.2">
      <c r="A96" s="157"/>
      <c r="B96" s="158"/>
      <c r="C96" s="159"/>
      <c r="D96" s="159"/>
      <c r="E96" s="160"/>
      <c r="F96" s="1"/>
    </row>
    <row r="97" spans="1:6" s="87" customFormat="1" x14ac:dyDescent="0.2">
      <c r="A97" s="157"/>
      <c r="B97" s="158"/>
      <c r="C97" s="159"/>
      <c r="D97" s="159"/>
      <c r="E97" s="160"/>
      <c r="F97" s="1"/>
    </row>
    <row r="98" spans="1:6" s="87" customFormat="1" x14ac:dyDescent="0.2">
      <c r="A98" s="157"/>
      <c r="B98" s="158"/>
      <c r="C98" s="159"/>
      <c r="D98" s="159"/>
      <c r="E98" s="160"/>
      <c r="F98" s="1"/>
    </row>
    <row r="99" spans="1:6" s="87" customFormat="1" x14ac:dyDescent="0.2">
      <c r="A99" s="157"/>
      <c r="B99" s="158"/>
      <c r="C99" s="159"/>
      <c r="D99" s="159"/>
      <c r="E99" s="160"/>
      <c r="F99" s="1"/>
    </row>
    <row r="100" spans="1:6" s="87" customFormat="1" x14ac:dyDescent="0.2">
      <c r="A100" s="157"/>
      <c r="B100" s="158"/>
      <c r="C100" s="159"/>
      <c r="D100" s="159"/>
      <c r="E100" s="160"/>
      <c r="F100" s="1"/>
    </row>
    <row r="101" spans="1:6" s="87" customFormat="1" x14ac:dyDescent="0.2">
      <c r="A101" s="157"/>
      <c r="B101" s="158"/>
      <c r="C101" s="159"/>
      <c r="D101" s="159"/>
      <c r="E101" s="160"/>
      <c r="F101" s="1"/>
    </row>
    <row r="102" spans="1:6" s="87" customFormat="1" x14ac:dyDescent="0.2">
      <c r="A102" s="157"/>
      <c r="B102" s="158"/>
      <c r="C102" s="159"/>
      <c r="D102" s="159"/>
      <c r="E102" s="160"/>
      <c r="F102" s="1"/>
    </row>
    <row r="103" spans="1:6" s="87" customFormat="1" x14ac:dyDescent="0.2">
      <c r="A103" s="157"/>
      <c r="B103" s="158">
        <v>133</v>
      </c>
      <c r="C103" s="159" t="s">
        <v>175</v>
      </c>
      <c r="D103" s="159" t="s">
        <v>22</v>
      </c>
      <c r="E103" s="160"/>
      <c r="F103" s="1"/>
    </row>
    <row r="104" spans="1:6" s="87" customFormat="1" hidden="1" x14ac:dyDescent="0.2">
      <c r="A104" s="133"/>
      <c r="B104" s="134"/>
      <c r="C104" s="135"/>
      <c r="D104" s="135"/>
      <c r="E104" s="136"/>
      <c r="F104" s="1"/>
    </row>
    <row r="105" spans="1:6" ht="19.5" customHeight="1" x14ac:dyDescent="0.2">
      <c r="A105" s="107" t="s">
        <v>129</v>
      </c>
      <c r="B105" s="108">
        <f>SUM(B81:B104)</f>
        <v>463.32000000000005</v>
      </c>
      <c r="C105" s="168" t="str">
        <f>IF(SUBTOTAL(3,B81:B104)=SUBTOTAL(103,B81:B104),'Summary and sign-off'!$A$48,'Summary and sign-off'!$A$49)</f>
        <v>Check - there are no hidden rows with data</v>
      </c>
      <c r="D105" s="181" t="str">
        <f>IF('Summary and sign-off'!F57='Summary and sign-off'!F54,'Summary and sign-off'!A51,'Summary and sign-off'!A50)</f>
        <v>Check - each entry provides sufficient information</v>
      </c>
      <c r="E105" s="181"/>
      <c r="F105" s="46"/>
    </row>
    <row r="106" spans="1:6" ht="10.5" customHeight="1" x14ac:dyDescent="0.2">
      <c r="A106" s="27"/>
      <c r="B106" s="92"/>
      <c r="C106" s="22"/>
      <c r="D106" s="27"/>
      <c r="E106" s="27"/>
      <c r="F106" s="27"/>
    </row>
    <row r="107" spans="1:6" ht="34.5" customHeight="1" x14ac:dyDescent="0.2">
      <c r="A107" s="50" t="s">
        <v>130</v>
      </c>
      <c r="B107" s="93">
        <f>B21+B77+B105</f>
        <v>10513.699999999999</v>
      </c>
      <c r="C107" s="51"/>
      <c r="D107" s="51"/>
      <c r="E107" s="51"/>
      <c r="F107" s="26"/>
    </row>
    <row r="108" spans="1:6" x14ac:dyDescent="0.2">
      <c r="A108" s="27"/>
      <c r="B108" s="22"/>
      <c r="C108" s="27"/>
      <c r="D108" s="27"/>
      <c r="E108" s="27"/>
      <c r="F108" s="27"/>
    </row>
    <row r="109" spans="1:6" x14ac:dyDescent="0.2">
      <c r="A109" s="52" t="s">
        <v>73</v>
      </c>
      <c r="B109" s="25"/>
      <c r="C109" s="26"/>
      <c r="D109" s="26"/>
      <c r="E109" s="26"/>
      <c r="F109" s="27"/>
    </row>
    <row r="110" spans="1:6" ht="12.6" customHeight="1" x14ac:dyDescent="0.2">
      <c r="A110" s="23" t="s">
        <v>131</v>
      </c>
      <c r="B110" s="53"/>
      <c r="C110" s="53"/>
      <c r="D110" s="32"/>
      <c r="E110" s="32"/>
      <c r="F110" s="27"/>
    </row>
    <row r="111" spans="1:6" ht="12.95" customHeight="1" x14ac:dyDescent="0.2">
      <c r="A111" s="31" t="s">
        <v>132</v>
      </c>
      <c r="B111" s="27"/>
      <c r="C111" s="32"/>
      <c r="D111" s="27"/>
      <c r="E111" s="32"/>
      <c r="F111" s="27"/>
    </row>
    <row r="112" spans="1:6" x14ac:dyDescent="0.2">
      <c r="A112" s="31" t="s">
        <v>133</v>
      </c>
      <c r="B112" s="32"/>
      <c r="C112" s="32"/>
      <c r="D112" s="32"/>
      <c r="E112" s="54"/>
      <c r="F112" s="46"/>
    </row>
    <row r="113" spans="1:6" x14ac:dyDescent="0.2">
      <c r="A113" s="23" t="s">
        <v>79</v>
      </c>
      <c r="B113" s="25"/>
      <c r="C113" s="26"/>
      <c r="D113" s="26"/>
      <c r="E113" s="26"/>
      <c r="F113" s="27"/>
    </row>
    <row r="114" spans="1:6" ht="12.95" customHeight="1" x14ac:dyDescent="0.2">
      <c r="A114" s="31" t="s">
        <v>134</v>
      </c>
      <c r="B114" s="27"/>
      <c r="C114" s="32"/>
      <c r="D114" s="27"/>
      <c r="E114" s="32"/>
      <c r="F114" s="27"/>
    </row>
    <row r="115" spans="1:6" x14ac:dyDescent="0.2">
      <c r="A115" s="31" t="s">
        <v>135</v>
      </c>
      <c r="B115" s="32"/>
      <c r="C115" s="32"/>
      <c r="D115" s="32"/>
      <c r="E115" s="54"/>
      <c r="F115" s="46"/>
    </row>
    <row r="116" spans="1:6" x14ac:dyDescent="0.2">
      <c r="A116" s="36" t="s">
        <v>136</v>
      </c>
      <c r="B116" s="36"/>
      <c r="C116" s="36"/>
      <c r="D116" s="36"/>
      <c r="E116" s="54"/>
      <c r="F116" s="46"/>
    </row>
    <row r="117" spans="1:6" x14ac:dyDescent="0.2">
      <c r="A117" s="40"/>
      <c r="B117" s="27"/>
      <c r="C117" s="27"/>
      <c r="D117" s="27"/>
      <c r="E117" s="46"/>
      <c r="F117" s="46"/>
    </row>
    <row r="118" spans="1:6" hidden="1" x14ac:dyDescent="0.2">
      <c r="A118" s="40"/>
      <c r="B118" s="27"/>
      <c r="C118" s="27"/>
      <c r="D118" s="27"/>
      <c r="E118" s="46"/>
      <c r="F118" s="46"/>
    </row>
    <row r="119" spans="1:6" hidden="1" x14ac:dyDescent="0.2"/>
    <row r="120" spans="1:6" hidden="1" x14ac:dyDescent="0.2"/>
    <row r="121" spans="1:6" hidden="1" x14ac:dyDescent="0.2"/>
    <row r="122" spans="1:6" hidden="1" x14ac:dyDescent="0.2"/>
    <row r="123" spans="1:6" ht="12.75" hidden="1" customHeight="1" x14ac:dyDescent="0.2"/>
    <row r="124" spans="1:6" hidden="1" x14ac:dyDescent="0.2"/>
    <row r="125" spans="1:6" hidden="1" x14ac:dyDescent="0.2"/>
    <row r="126" spans="1:6" hidden="1" x14ac:dyDescent="0.2">
      <c r="A126" s="55"/>
      <c r="B126" s="46"/>
      <c r="C126" s="46"/>
      <c r="D126" s="46"/>
      <c r="E126" s="46"/>
      <c r="F126" s="46"/>
    </row>
    <row r="127" spans="1:6" hidden="1" x14ac:dyDescent="0.2">
      <c r="A127" s="55"/>
      <c r="B127" s="46"/>
      <c r="C127" s="46"/>
      <c r="D127" s="46"/>
      <c r="E127" s="46"/>
      <c r="F127" s="46"/>
    </row>
    <row r="128" spans="1:6" hidden="1" x14ac:dyDescent="0.2">
      <c r="A128" s="55"/>
      <c r="B128" s="46"/>
      <c r="C128" s="46"/>
      <c r="D128" s="46"/>
      <c r="E128" s="46"/>
      <c r="F128" s="46"/>
    </row>
    <row r="129" spans="1:6" hidden="1" x14ac:dyDescent="0.2">
      <c r="A129" s="55"/>
      <c r="B129" s="46"/>
      <c r="C129" s="46"/>
      <c r="D129" s="46"/>
      <c r="E129" s="46"/>
      <c r="F129" s="46"/>
    </row>
    <row r="130" spans="1:6" hidden="1" x14ac:dyDescent="0.2">
      <c r="A130" s="55"/>
      <c r="B130" s="46"/>
      <c r="C130" s="46"/>
      <c r="D130" s="46"/>
      <c r="E130" s="46"/>
      <c r="F130" s="46"/>
    </row>
    <row r="131" spans="1:6" hidden="1" x14ac:dyDescent="0.2"/>
    <row r="132" spans="1:6" hidden="1" x14ac:dyDescent="0.2"/>
    <row r="133" spans="1:6" hidden="1" x14ac:dyDescent="0.2"/>
    <row r="134" spans="1:6" hidden="1" x14ac:dyDescent="0.2"/>
    <row r="135" spans="1:6" hidden="1" x14ac:dyDescent="0.2"/>
    <row r="136" spans="1:6" hidden="1" x14ac:dyDescent="0.2"/>
    <row r="137" spans="1:6" hidden="1" x14ac:dyDescent="0.2"/>
    <row r="138" spans="1:6" hidden="1" x14ac:dyDescent="0.2"/>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sheetData>
  <sheetProtection sheet="1" formatCells="0" formatRows="0" insertColumns="0" insertRows="0" deleteRows="0"/>
  <mergeCells count="15">
    <mergeCell ref="B7:E7"/>
    <mergeCell ref="B5:E5"/>
    <mergeCell ref="D105:E105"/>
    <mergeCell ref="A1:E1"/>
    <mergeCell ref="A23:E23"/>
    <mergeCell ref="A79:E79"/>
    <mergeCell ref="B2:E2"/>
    <mergeCell ref="B3:E3"/>
    <mergeCell ref="B4:E4"/>
    <mergeCell ref="A8:E8"/>
    <mergeCell ref="A9:E9"/>
    <mergeCell ref="B6:E6"/>
    <mergeCell ref="D21:E21"/>
    <mergeCell ref="D77:E7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75:A76 A12 A20 A81 A10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0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9 A26:A74 A82:A89 A90:A10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B12:B20 B25:B76 B81:B89 B90:B104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A16" sqref="A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7" t="s">
        <v>109</v>
      </c>
      <c r="B1" s="177"/>
      <c r="C1" s="177"/>
      <c r="D1" s="177"/>
      <c r="E1" s="177"/>
      <c r="F1" s="38"/>
    </row>
    <row r="2" spans="1:6" ht="21" customHeight="1" x14ac:dyDescent="0.2">
      <c r="A2" s="4" t="s">
        <v>52</v>
      </c>
      <c r="B2" s="180" t="str">
        <f>'Summary and sign-off'!B2:F2</f>
        <v>Health Quality and Safety Commission</v>
      </c>
      <c r="C2" s="180"/>
      <c r="D2" s="180"/>
      <c r="E2" s="180"/>
      <c r="F2" s="38"/>
    </row>
    <row r="3" spans="1:6" ht="21" customHeight="1" x14ac:dyDescent="0.2">
      <c r="A3" s="4" t="s">
        <v>110</v>
      </c>
      <c r="B3" s="180" t="str">
        <f>'Summary and sign-off'!B3:F3</f>
        <v>Dr Janice Wilson</v>
      </c>
      <c r="C3" s="180"/>
      <c r="D3" s="180"/>
      <c r="E3" s="180"/>
      <c r="F3" s="38"/>
    </row>
    <row r="4" spans="1:6" ht="21" customHeight="1" x14ac:dyDescent="0.2">
      <c r="A4" s="4" t="s">
        <v>111</v>
      </c>
      <c r="B4" s="180">
        <f>'Summary and sign-off'!B4:F4</f>
        <v>43647</v>
      </c>
      <c r="C4" s="180"/>
      <c r="D4" s="180"/>
      <c r="E4" s="180"/>
      <c r="F4" s="38"/>
    </row>
    <row r="5" spans="1:6" ht="21" customHeight="1" x14ac:dyDescent="0.2">
      <c r="A5" s="4" t="s">
        <v>112</v>
      </c>
      <c r="B5" s="180">
        <f>'Summary and sign-off'!B5:F5</f>
        <v>44012</v>
      </c>
      <c r="C5" s="180"/>
      <c r="D5" s="180"/>
      <c r="E5" s="180"/>
      <c r="F5" s="38"/>
    </row>
    <row r="6" spans="1:6" ht="21" customHeight="1" x14ac:dyDescent="0.2">
      <c r="A6" s="4" t="s">
        <v>113</v>
      </c>
      <c r="B6" s="175" t="s">
        <v>81</v>
      </c>
      <c r="C6" s="175"/>
      <c r="D6" s="175"/>
      <c r="E6" s="175"/>
      <c r="F6" s="38"/>
    </row>
    <row r="7" spans="1:6" ht="21" customHeight="1" x14ac:dyDescent="0.2">
      <c r="A7" s="4" t="s">
        <v>56</v>
      </c>
      <c r="B7" s="175"/>
      <c r="C7" s="175"/>
      <c r="D7" s="175"/>
      <c r="E7" s="175"/>
      <c r="F7" s="38"/>
    </row>
    <row r="8" spans="1:6" ht="35.25" customHeight="1" x14ac:dyDescent="0.25">
      <c r="A8" s="190" t="s">
        <v>137</v>
      </c>
      <c r="B8" s="190"/>
      <c r="C8" s="191"/>
      <c r="D8" s="191"/>
      <c r="E8" s="191"/>
      <c r="F8" s="42"/>
    </row>
    <row r="9" spans="1:6" ht="35.25" customHeight="1" x14ac:dyDescent="0.25">
      <c r="A9" s="188" t="s">
        <v>138</v>
      </c>
      <c r="B9" s="189"/>
      <c r="C9" s="189"/>
      <c r="D9" s="189"/>
      <c r="E9" s="189"/>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72" t="s">
        <v>230</v>
      </c>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1" t="str">
        <f>IF('Summary and sign-off'!F58='Summary and sign-off'!F54,'Summary and sign-off'!A51,'Summary and sign-off'!A50)</f>
        <v>Check - each entry provides sufficient information</v>
      </c>
      <c r="E25" s="181"/>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6"/>
  <sheetViews>
    <sheetView topLeftCell="A4" zoomScaleNormal="100" workbookViewId="0">
      <selection activeCell="C20" sqref="C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7" t="s">
        <v>109</v>
      </c>
      <c r="B1" s="177"/>
      <c r="C1" s="177"/>
      <c r="D1" s="177"/>
      <c r="E1" s="177"/>
      <c r="F1" s="24"/>
    </row>
    <row r="2" spans="1:6" ht="21" customHeight="1" x14ac:dyDescent="0.2">
      <c r="A2" s="4" t="s">
        <v>52</v>
      </c>
      <c r="B2" s="180" t="str">
        <f>'Summary and sign-off'!B2:F2</f>
        <v>Health Quality and Safety Commission</v>
      </c>
      <c r="C2" s="180"/>
      <c r="D2" s="180"/>
      <c r="E2" s="180"/>
      <c r="F2" s="24"/>
    </row>
    <row r="3" spans="1:6" ht="21" customHeight="1" x14ac:dyDescent="0.2">
      <c r="A3" s="4" t="s">
        <v>110</v>
      </c>
      <c r="B3" s="180" t="str">
        <f>'Summary and sign-off'!B3:F3</f>
        <v>Dr Janice Wilson</v>
      </c>
      <c r="C3" s="180"/>
      <c r="D3" s="180"/>
      <c r="E3" s="180"/>
      <c r="F3" s="24"/>
    </row>
    <row r="4" spans="1:6" ht="21" customHeight="1" x14ac:dyDescent="0.2">
      <c r="A4" s="4" t="s">
        <v>111</v>
      </c>
      <c r="B4" s="180">
        <f>'Summary and sign-off'!B4:F4</f>
        <v>43647</v>
      </c>
      <c r="C4" s="180"/>
      <c r="D4" s="180"/>
      <c r="E4" s="180"/>
      <c r="F4" s="24"/>
    </row>
    <row r="5" spans="1:6" ht="21" customHeight="1" x14ac:dyDescent="0.2">
      <c r="A5" s="4" t="s">
        <v>112</v>
      </c>
      <c r="B5" s="180">
        <f>'Summary and sign-off'!B5:F5</f>
        <v>44012</v>
      </c>
      <c r="C5" s="180"/>
      <c r="D5" s="180"/>
      <c r="E5" s="180"/>
      <c r="F5" s="24"/>
    </row>
    <row r="6" spans="1:6" ht="21" customHeight="1" x14ac:dyDescent="0.2">
      <c r="A6" s="4" t="s">
        <v>113</v>
      </c>
      <c r="B6" s="175" t="s">
        <v>81</v>
      </c>
      <c r="C6" s="175"/>
      <c r="D6" s="175"/>
      <c r="E6" s="175"/>
      <c r="F6" s="34"/>
    </row>
    <row r="7" spans="1:6" ht="21" customHeight="1" x14ac:dyDescent="0.2">
      <c r="A7" s="4" t="s">
        <v>56</v>
      </c>
      <c r="B7" s="175"/>
      <c r="C7" s="175"/>
      <c r="D7" s="175"/>
      <c r="E7" s="175"/>
      <c r="F7" s="34"/>
    </row>
    <row r="8" spans="1:6" ht="35.25" customHeight="1" x14ac:dyDescent="0.2">
      <c r="A8" s="184" t="s">
        <v>147</v>
      </c>
      <c r="B8" s="184"/>
      <c r="C8" s="191"/>
      <c r="D8" s="191"/>
      <c r="E8" s="191"/>
      <c r="F8" s="24"/>
    </row>
    <row r="9" spans="1:6" ht="35.25" customHeight="1" x14ac:dyDescent="0.2">
      <c r="A9" s="192" t="s">
        <v>148</v>
      </c>
      <c r="B9" s="193"/>
      <c r="C9" s="193"/>
      <c r="D9" s="193"/>
      <c r="E9" s="193"/>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1">
        <v>43647</v>
      </c>
      <c r="B12" s="158">
        <v>1500</v>
      </c>
      <c r="C12" s="162" t="s">
        <v>254</v>
      </c>
      <c r="D12" s="162" t="s">
        <v>209</v>
      </c>
      <c r="E12" s="163" t="s">
        <v>184</v>
      </c>
      <c r="F12" s="3"/>
    </row>
    <row r="13" spans="1:6" s="87" customFormat="1" x14ac:dyDescent="0.2">
      <c r="A13" s="161">
        <v>43678</v>
      </c>
      <c r="B13" s="158">
        <v>1180</v>
      </c>
      <c r="C13" s="162" t="s">
        <v>210</v>
      </c>
      <c r="D13" s="162" t="s">
        <v>211</v>
      </c>
      <c r="E13" s="163" t="s">
        <v>178</v>
      </c>
      <c r="F13" s="3"/>
    </row>
    <row r="14" spans="1:6" s="87" customFormat="1" x14ac:dyDescent="0.2">
      <c r="A14" s="161">
        <v>43678</v>
      </c>
      <c r="B14" s="158">
        <v>1500</v>
      </c>
      <c r="C14" s="162" t="s">
        <v>254</v>
      </c>
      <c r="D14" s="162" t="s">
        <v>209</v>
      </c>
      <c r="E14" s="163" t="s">
        <v>184</v>
      </c>
      <c r="F14" s="3"/>
    </row>
    <row r="15" spans="1:6" s="87" customFormat="1" x14ac:dyDescent="0.2">
      <c r="A15" s="161">
        <v>43683</v>
      </c>
      <c r="B15" s="158">
        <v>33.61</v>
      </c>
      <c r="C15" s="162" t="s">
        <v>216</v>
      </c>
      <c r="D15" s="169" t="s">
        <v>217</v>
      </c>
      <c r="E15" s="163" t="s">
        <v>184</v>
      </c>
      <c r="F15" s="3"/>
    </row>
    <row r="16" spans="1:6" s="87" customFormat="1" x14ac:dyDescent="0.2">
      <c r="A16" s="161">
        <v>43692</v>
      </c>
      <c r="B16" s="158">
        <v>447</v>
      </c>
      <c r="C16" s="162" t="s">
        <v>207</v>
      </c>
      <c r="D16" s="162" t="s">
        <v>208</v>
      </c>
      <c r="E16" s="163" t="s">
        <v>184</v>
      </c>
      <c r="F16" s="3"/>
    </row>
    <row r="17" spans="1:6" s="87" customFormat="1" x14ac:dyDescent="0.2">
      <c r="A17" s="161">
        <v>43711</v>
      </c>
      <c r="B17" s="158">
        <v>55.72</v>
      </c>
      <c r="C17" s="162" t="s">
        <v>216</v>
      </c>
      <c r="D17" s="170" t="s">
        <v>218</v>
      </c>
      <c r="E17" s="163" t="s">
        <v>184</v>
      </c>
      <c r="F17" s="3"/>
    </row>
    <row r="18" spans="1:6" s="87" customFormat="1" x14ac:dyDescent="0.2">
      <c r="A18" s="161">
        <v>43718</v>
      </c>
      <c r="B18" s="158">
        <v>433.91</v>
      </c>
      <c r="C18" s="162" t="s">
        <v>212</v>
      </c>
      <c r="D18" s="162" t="s">
        <v>213</v>
      </c>
      <c r="E18" s="163" t="s">
        <v>184</v>
      </c>
      <c r="F18" s="3"/>
    </row>
    <row r="19" spans="1:6" s="87" customFormat="1" x14ac:dyDescent="0.2">
      <c r="A19" s="161">
        <v>43733</v>
      </c>
      <c r="B19" s="158">
        <v>-162.61000000000001</v>
      </c>
      <c r="C19" s="162" t="s">
        <v>214</v>
      </c>
      <c r="D19" s="162" t="s">
        <v>215</v>
      </c>
      <c r="E19" s="163"/>
      <c r="F19" s="3"/>
    </row>
    <row r="20" spans="1:6" s="87" customFormat="1" ht="25.5" x14ac:dyDescent="0.2">
      <c r="A20" s="161">
        <v>43741</v>
      </c>
      <c r="B20" s="158">
        <v>118.71</v>
      </c>
      <c r="C20" s="162" t="s">
        <v>216</v>
      </c>
      <c r="D20" s="170" t="s">
        <v>227</v>
      </c>
      <c r="E20" s="163" t="s">
        <v>228</v>
      </c>
      <c r="F20" s="3"/>
    </row>
    <row r="21" spans="1:6" s="87" customFormat="1" x14ac:dyDescent="0.2">
      <c r="A21" s="161">
        <v>43774</v>
      </c>
      <c r="B21" s="158">
        <v>33.340000000000003</v>
      </c>
      <c r="C21" s="162" t="s">
        <v>216</v>
      </c>
      <c r="D21" s="170" t="s">
        <v>219</v>
      </c>
      <c r="E21" s="163" t="s">
        <v>184</v>
      </c>
      <c r="F21" s="3"/>
    </row>
    <row r="22" spans="1:6" s="87" customFormat="1" x14ac:dyDescent="0.2">
      <c r="A22" s="161">
        <v>43800</v>
      </c>
      <c r="B22" s="158">
        <v>61.68</v>
      </c>
      <c r="C22" s="162" t="s">
        <v>216</v>
      </c>
      <c r="D22" s="170" t="s">
        <v>220</v>
      </c>
      <c r="E22" s="163" t="s">
        <v>184</v>
      </c>
      <c r="F22" s="3"/>
    </row>
    <row r="23" spans="1:6" s="87" customFormat="1" x14ac:dyDescent="0.2">
      <c r="A23" s="161">
        <v>43829</v>
      </c>
      <c r="B23" s="158">
        <v>33.85</v>
      </c>
      <c r="C23" s="162" t="s">
        <v>216</v>
      </c>
      <c r="D23" s="170" t="s">
        <v>221</v>
      </c>
      <c r="E23" s="163" t="s">
        <v>184</v>
      </c>
      <c r="F23" s="3"/>
    </row>
    <row r="24" spans="1:6" s="87" customFormat="1" x14ac:dyDescent="0.2">
      <c r="A24" s="157">
        <v>43851</v>
      </c>
      <c r="B24" s="158">
        <v>728.74</v>
      </c>
      <c r="C24" s="162" t="s">
        <v>171</v>
      </c>
      <c r="D24" s="162" t="s">
        <v>172</v>
      </c>
      <c r="E24" s="163"/>
      <c r="F24" s="3"/>
    </row>
    <row r="25" spans="1:6" s="87" customFormat="1" x14ac:dyDescent="0.2">
      <c r="A25" s="157">
        <v>43862</v>
      </c>
      <c r="B25" s="158">
        <v>465.22</v>
      </c>
      <c r="C25" s="162" t="s">
        <v>171</v>
      </c>
      <c r="D25" s="162" t="s">
        <v>173</v>
      </c>
      <c r="E25" s="163"/>
      <c r="F25" s="3"/>
    </row>
    <row r="26" spans="1:6" s="87" customFormat="1" x14ac:dyDescent="0.2">
      <c r="A26" s="157">
        <v>43864</v>
      </c>
      <c r="B26" s="158">
        <v>33.61</v>
      </c>
      <c r="C26" s="162" t="s">
        <v>216</v>
      </c>
      <c r="D26" s="170" t="s">
        <v>223</v>
      </c>
      <c r="E26" s="163" t="s">
        <v>184</v>
      </c>
      <c r="F26" s="3"/>
    </row>
    <row r="27" spans="1:6" s="87" customFormat="1" x14ac:dyDescent="0.2">
      <c r="A27" s="157">
        <v>43892</v>
      </c>
      <c r="B27" s="158">
        <v>890</v>
      </c>
      <c r="C27" s="162" t="s">
        <v>171</v>
      </c>
      <c r="D27" s="162" t="s">
        <v>174</v>
      </c>
      <c r="E27" s="163"/>
      <c r="F27" s="3"/>
    </row>
    <row r="28" spans="1:6" s="87" customFormat="1" x14ac:dyDescent="0.2">
      <c r="A28" s="157">
        <v>43893</v>
      </c>
      <c r="B28" s="158">
        <v>33.51</v>
      </c>
      <c r="C28" s="162" t="s">
        <v>216</v>
      </c>
      <c r="D28" s="170" t="s">
        <v>222</v>
      </c>
      <c r="E28" s="163" t="s">
        <v>184</v>
      </c>
      <c r="F28" s="3"/>
    </row>
    <row r="29" spans="1:6" s="87" customFormat="1" x14ac:dyDescent="0.2">
      <c r="A29" s="157">
        <v>43924</v>
      </c>
      <c r="B29" s="158">
        <v>33.51</v>
      </c>
      <c r="C29" s="162" t="s">
        <v>216</v>
      </c>
      <c r="D29" s="170" t="s">
        <v>224</v>
      </c>
      <c r="E29" s="163" t="s">
        <v>184</v>
      </c>
      <c r="F29" s="3"/>
    </row>
    <row r="30" spans="1:6" s="87" customFormat="1" x14ac:dyDescent="0.2">
      <c r="A30" s="157">
        <v>43954</v>
      </c>
      <c r="B30" s="158">
        <v>34.35</v>
      </c>
      <c r="C30" s="162" t="s">
        <v>216</v>
      </c>
      <c r="D30" s="170" t="s">
        <v>225</v>
      </c>
      <c r="E30" s="163" t="s">
        <v>184</v>
      </c>
      <c r="F30" s="3"/>
    </row>
    <row r="31" spans="1:6" s="87" customFormat="1" x14ac:dyDescent="0.2">
      <c r="A31" s="157">
        <v>43985</v>
      </c>
      <c r="B31" s="158">
        <v>33.17</v>
      </c>
      <c r="C31" s="162" t="s">
        <v>216</v>
      </c>
      <c r="D31" s="171" t="s">
        <v>229</v>
      </c>
      <c r="E31" s="163" t="s">
        <v>184</v>
      </c>
      <c r="F31" s="3"/>
    </row>
    <row r="32" spans="1:6" s="87" customFormat="1" x14ac:dyDescent="0.2">
      <c r="A32" s="157">
        <v>44015</v>
      </c>
      <c r="B32" s="158">
        <v>33.51</v>
      </c>
      <c r="C32" s="162" t="s">
        <v>216</v>
      </c>
      <c r="D32" s="171" t="s">
        <v>226</v>
      </c>
      <c r="E32" s="163" t="s">
        <v>184</v>
      </c>
      <c r="F32" s="3"/>
    </row>
    <row r="33" spans="1:6" s="87" customFormat="1" x14ac:dyDescent="0.2">
      <c r="A33" s="157"/>
      <c r="B33" s="158"/>
      <c r="C33" s="162"/>
      <c r="D33" s="162"/>
      <c r="E33" s="163"/>
      <c r="F33" s="3"/>
    </row>
    <row r="34" spans="1:6" s="87" customFormat="1" x14ac:dyDescent="0.2">
      <c r="A34" s="157"/>
      <c r="B34" s="158"/>
      <c r="C34" s="162"/>
      <c r="D34" s="162"/>
      <c r="E34" s="163"/>
      <c r="F34" s="3"/>
    </row>
    <row r="35" spans="1:6" s="87" customFormat="1" x14ac:dyDescent="0.2">
      <c r="A35" s="157"/>
      <c r="B35" s="158"/>
      <c r="C35" s="162"/>
      <c r="D35" s="162"/>
      <c r="E35" s="163"/>
      <c r="F35" s="3"/>
    </row>
    <row r="36" spans="1:6" s="87" customFormat="1" x14ac:dyDescent="0.2">
      <c r="A36" s="161"/>
      <c r="B36" s="158"/>
      <c r="C36" s="162"/>
      <c r="D36" s="162"/>
      <c r="E36" s="163"/>
      <c r="F36" s="3"/>
    </row>
    <row r="37" spans="1:6" s="87" customFormat="1" x14ac:dyDescent="0.2">
      <c r="A37" s="161"/>
      <c r="B37" s="158"/>
      <c r="C37" s="162"/>
      <c r="D37" s="162"/>
      <c r="E37" s="163"/>
      <c r="F37" s="3"/>
    </row>
    <row r="38" spans="1:6" s="87" customFormat="1" hidden="1" x14ac:dyDescent="0.2">
      <c r="A38" s="137"/>
      <c r="B38" s="134"/>
      <c r="C38" s="138"/>
      <c r="D38" s="138"/>
      <c r="E38" s="139"/>
      <c r="F38" s="3"/>
    </row>
    <row r="39" spans="1:6" ht="34.5" customHeight="1" x14ac:dyDescent="0.2">
      <c r="A39" s="88" t="s">
        <v>151</v>
      </c>
      <c r="B39" s="97">
        <f>SUM(B11:B38)</f>
        <v>7520.8300000000017</v>
      </c>
      <c r="C39" s="106" t="str">
        <f>IF(SUBTOTAL(3,B11:B38)=SUBTOTAL(103,B11:B38),'Summary and sign-off'!$A$48,'Summary and sign-off'!$A$49)</f>
        <v>Check - there are no hidden rows with data</v>
      </c>
      <c r="D39" s="181" t="str">
        <f>IF('Summary and sign-off'!F59='Summary and sign-off'!F54,'Summary and sign-off'!A51,'Summary and sign-off'!A50)</f>
        <v>Check - each entry provides sufficient information</v>
      </c>
      <c r="E39" s="181"/>
      <c r="F39" s="37"/>
    </row>
    <row r="40" spans="1:6" ht="14.1" customHeight="1" x14ac:dyDescent="0.2">
      <c r="A40" s="38"/>
      <c r="B40" s="27"/>
      <c r="C40" s="20"/>
      <c r="D40" s="20"/>
      <c r="E40" s="20"/>
      <c r="F40" s="24"/>
    </row>
    <row r="41" spans="1:6" x14ac:dyDescent="0.2">
      <c r="A41" s="21" t="s">
        <v>152</v>
      </c>
      <c r="B41" s="20"/>
      <c r="C41" s="20"/>
      <c r="D41" s="20"/>
      <c r="E41" s="20"/>
      <c r="F41" s="24"/>
    </row>
    <row r="42" spans="1:6" ht="12.6" customHeight="1" x14ac:dyDescent="0.2">
      <c r="A42" s="23" t="s">
        <v>131</v>
      </c>
      <c r="B42" s="20"/>
      <c r="C42" s="20"/>
      <c r="D42" s="20"/>
      <c r="E42" s="20"/>
      <c r="F42" s="24"/>
    </row>
    <row r="43" spans="1:6" x14ac:dyDescent="0.2">
      <c r="A43" s="23" t="s">
        <v>79</v>
      </c>
      <c r="B43" s="25"/>
      <c r="C43" s="26"/>
      <c r="D43" s="26"/>
      <c r="E43" s="26"/>
      <c r="F43" s="27"/>
    </row>
    <row r="44" spans="1:6" x14ac:dyDescent="0.2">
      <c r="A44" s="31" t="s">
        <v>145</v>
      </c>
      <c r="B44" s="32"/>
      <c r="C44" s="27"/>
      <c r="D44" s="27"/>
      <c r="E44" s="27"/>
      <c r="F44" s="27"/>
    </row>
    <row r="45" spans="1:6" ht="12.75" customHeight="1" x14ac:dyDescent="0.2">
      <c r="A45" s="31" t="s">
        <v>146</v>
      </c>
      <c r="B45" s="39"/>
      <c r="C45" s="33"/>
      <c r="D45" s="33"/>
      <c r="E45" s="33"/>
      <c r="F45" s="33"/>
    </row>
    <row r="46" spans="1:6" x14ac:dyDescent="0.2">
      <c r="A46" s="38"/>
      <c r="B46" s="40"/>
      <c r="C46" s="20"/>
      <c r="D46" s="20"/>
      <c r="E46" s="20"/>
      <c r="F46" s="38"/>
    </row>
    <row r="47" spans="1:6" hidden="1" x14ac:dyDescent="0.2">
      <c r="A47" s="20"/>
      <c r="B47" s="20"/>
      <c r="C47" s="20"/>
      <c r="D47" s="20"/>
      <c r="E47" s="38"/>
    </row>
    <row r="48" spans="1:6" ht="12.75" hidden="1" customHeight="1" x14ac:dyDescent="0.2"/>
    <row r="49" spans="1:6" hidden="1" x14ac:dyDescent="0.2">
      <c r="A49" s="41"/>
      <c r="B49" s="41"/>
      <c r="C49" s="41"/>
      <c r="D49" s="41"/>
      <c r="E49" s="41"/>
      <c r="F49" s="24"/>
    </row>
    <row r="50" spans="1:6" hidden="1" x14ac:dyDescent="0.2">
      <c r="A50" s="41"/>
      <c r="B50" s="41"/>
      <c r="C50" s="41"/>
      <c r="D50" s="41"/>
      <c r="E50" s="41"/>
      <c r="F50" s="24"/>
    </row>
    <row r="51" spans="1:6" hidden="1" x14ac:dyDescent="0.2">
      <c r="A51" s="41"/>
      <c r="B51" s="41"/>
      <c r="C51" s="41"/>
      <c r="D51" s="41"/>
      <c r="E51" s="41"/>
      <c r="F51" s="24"/>
    </row>
    <row r="52" spans="1:6" hidden="1" x14ac:dyDescent="0.2">
      <c r="A52" s="41"/>
      <c r="B52" s="41"/>
      <c r="C52" s="41"/>
      <c r="D52" s="41"/>
      <c r="E52" s="41"/>
      <c r="F52" s="24"/>
    </row>
    <row r="53" spans="1:6" hidden="1" x14ac:dyDescent="0.2">
      <c r="A53" s="41"/>
      <c r="B53" s="41"/>
      <c r="C53" s="41"/>
      <c r="D53" s="41"/>
      <c r="E53" s="41"/>
      <c r="F53" s="24"/>
    </row>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10">
    <mergeCell ref="D39:E3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A3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4 A25:A26 A27:A28 A29 A30 A31 A32 A33 A34 A35 A36 A3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21" sqref="B2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7" t="s">
        <v>153</v>
      </c>
      <c r="B1" s="177"/>
      <c r="C1" s="177"/>
      <c r="D1" s="177"/>
      <c r="E1" s="177"/>
      <c r="F1" s="177"/>
    </row>
    <row r="2" spans="1:6" ht="21" customHeight="1" x14ac:dyDescent="0.2">
      <c r="A2" s="4" t="s">
        <v>52</v>
      </c>
      <c r="B2" s="180" t="str">
        <f>'Summary and sign-off'!B2:F2</f>
        <v>Health Quality and Safety Commission</v>
      </c>
      <c r="C2" s="180"/>
      <c r="D2" s="180"/>
      <c r="E2" s="180"/>
      <c r="F2" s="180"/>
    </row>
    <row r="3" spans="1:6" ht="21" customHeight="1" x14ac:dyDescent="0.2">
      <c r="A3" s="4" t="s">
        <v>110</v>
      </c>
      <c r="B3" s="180" t="str">
        <f>'Summary and sign-off'!B3:F3</f>
        <v>Dr Janice Wilson</v>
      </c>
      <c r="C3" s="180"/>
      <c r="D3" s="180"/>
      <c r="E3" s="180"/>
      <c r="F3" s="180"/>
    </row>
    <row r="4" spans="1:6" ht="21" customHeight="1" x14ac:dyDescent="0.2">
      <c r="A4" s="4" t="s">
        <v>111</v>
      </c>
      <c r="B4" s="180">
        <f>'Summary and sign-off'!B4:F4</f>
        <v>43647</v>
      </c>
      <c r="C4" s="180"/>
      <c r="D4" s="180"/>
      <c r="E4" s="180"/>
      <c r="F4" s="180"/>
    </row>
    <row r="5" spans="1:6" ht="21" customHeight="1" x14ac:dyDescent="0.2">
      <c r="A5" s="4" t="s">
        <v>112</v>
      </c>
      <c r="B5" s="180">
        <f>'Summary and sign-off'!B5:F5</f>
        <v>44012</v>
      </c>
      <c r="C5" s="180"/>
      <c r="D5" s="180"/>
      <c r="E5" s="180"/>
      <c r="F5" s="180"/>
    </row>
    <row r="6" spans="1:6" ht="21" customHeight="1" x14ac:dyDescent="0.2">
      <c r="A6" s="4" t="s">
        <v>154</v>
      </c>
      <c r="B6" s="175" t="s">
        <v>81</v>
      </c>
      <c r="C6" s="175"/>
      <c r="D6" s="175"/>
      <c r="E6" s="175"/>
      <c r="F6" s="175"/>
    </row>
    <row r="7" spans="1:6" ht="21" customHeight="1" x14ac:dyDescent="0.2">
      <c r="A7" s="4" t="s">
        <v>56</v>
      </c>
      <c r="B7" s="175"/>
      <c r="C7" s="175"/>
      <c r="D7" s="175"/>
      <c r="E7" s="175"/>
      <c r="F7" s="175"/>
    </row>
    <row r="8" spans="1:6" ht="36" customHeight="1" x14ac:dyDescent="0.2">
      <c r="A8" s="184" t="s">
        <v>155</v>
      </c>
      <c r="B8" s="184"/>
      <c r="C8" s="184"/>
      <c r="D8" s="184"/>
      <c r="E8" s="184"/>
      <c r="F8" s="184"/>
    </row>
    <row r="9" spans="1:6" ht="36" customHeight="1" x14ac:dyDescent="0.2">
      <c r="A9" s="192" t="s">
        <v>156</v>
      </c>
      <c r="B9" s="193"/>
      <c r="C9" s="193"/>
      <c r="D9" s="193"/>
      <c r="E9" s="193"/>
      <c r="F9" s="193"/>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72" t="s">
        <v>230</v>
      </c>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1" t="str">
        <f>IF('Summary and sign-off'!F60='Summary and sign-off'!F54,'Summary and sign-off'!A52,'Summary and sign-off'!A50)</f>
        <v>Check - each entry provides sufficient information</v>
      </c>
      <c r="F25" s="181"/>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MS document" ma:contentTypeID="0x010100464BB556B3337A48846236E9064FB9CC010081A89977FE848D4D8CB9CD8A957E99EE" ma:contentTypeVersion="31" ma:contentTypeDescription="Use this content type to classify and store documents on HQSC DMS website" ma:contentTypeScope="" ma:versionID="f5dbad8b50be2866e11fb4c50f32c357">
  <xsd:schema xmlns:xsd="http://www.w3.org/2001/XMLSchema" xmlns:xs="http://www.w3.org/2001/XMLSchema" xmlns:p="http://schemas.microsoft.com/office/2006/metadata/properties" xmlns:ns3="ffe6d714-e736-42ad-a8fb-173e0c9c1a5d" xmlns:ns4="bef9904b-9bca-4a1b-aca3-78dad2044d15" targetNamespace="http://schemas.microsoft.com/office/2006/metadata/properties" ma:root="true" ma:fieldsID="f0f81f96e2c72009fd7591b8977d4d86" ns3:_="" ns4:_="">
    <xsd:import namespace="ffe6d714-e736-42ad-a8fb-173e0c9c1a5d"/>
    <xsd:import namespace="bef9904b-9bca-4a1b-aca3-78dad2044d1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e6d714-e736-42ad-a8fb-173e0c9c1a5d"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f9904b-9bca-4a1b-aca3-78dad2044d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5f067919-d045-4b34-bd75-563914e94517" ContentTypeId="0x010100464BB556B3337A48846236E9064FB9CC01" PreviousValue="false"/>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bef9904b-9bca-4a1b-aca3-78dad2044d15"/>
    <ds:schemaRef ds:uri="http://schemas.microsoft.com/office/2006/documentManagement/types"/>
    <ds:schemaRef ds:uri="http://schemas.microsoft.com/office/infopath/2007/PartnerControls"/>
    <ds:schemaRef ds:uri="ffe6d714-e736-42ad-a8fb-173e0c9c1a5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FD68A9E-7F6D-424E-B9A8-767C83B90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e6d714-e736-42ad-a8fb-173e0c9c1a5d"/>
    <ds:schemaRef ds:uri="bef9904b-9bca-4a1b-aca3-78dad2044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2AAB77-9D7D-4871-A08F-52EF0E7A106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Administrator</cp:lastModifiedBy>
  <cp:revision/>
  <cp:lastPrinted>2020-07-29T03:30:09Z</cp:lastPrinted>
  <dcterms:created xsi:type="dcterms:W3CDTF">2010-10-17T20:59:02Z</dcterms:created>
  <dcterms:modified xsi:type="dcterms:W3CDTF">2020-07-31T02:52:17Z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0x010100464BB556B3337A48846236E9064FB9CC010081A89977FE848D4D8CB9CD8A957E99EE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