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14"/>
  <workbookPr defaultThemeVersion="124226"/>
  <mc:AlternateContent xmlns:mc="http://schemas.openxmlformats.org/markup-compatibility/2006">
    <mc:Choice Requires="x15">
      <x15ac:absPath xmlns:x15ac="http://schemas.microsoft.com/office/spreadsheetml/2010/11/ac" url="C:\Users\mlake\OneDrive - Health Quality Safety Commission\Desktop\ELT replies\CE replies\"/>
    </mc:Choice>
  </mc:AlternateContent>
  <xr:revisionPtr revIDLastSave="0" documentId="8_{8A989218-A127-4010-B6E3-AD195EBA607C}" xr6:coauthVersionLast="47" xr6:coauthVersionMax="47" xr10:uidLastSave="{00000000-0000-0000-0000-000000000000}"/>
  <bookViews>
    <workbookView xWindow="-120" yWindow="-120" windowWidth="29040" windowHeight="15840" firstSheet="1"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expenses'!$A$1:$E$41</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Travel!$A$1:$E$333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4" l="1"/>
  <c r="C35" i="3"/>
  <c r="C25" i="2"/>
  <c r="C307" i="1"/>
  <c r="C322" i="1"/>
  <c r="C23"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35" i="3" s="1"/>
  <c r="F57" i="13"/>
  <c r="D322" i="1" s="1"/>
  <c r="F56" i="13"/>
  <c r="D307" i="1" s="1"/>
  <c r="F55" i="13"/>
  <c r="D23" i="1" s="1"/>
  <c r="C13" i="13"/>
  <c r="C12" i="13"/>
  <c r="C11" i="13"/>
  <c r="C16" i="13" l="1"/>
  <c r="C17" i="13"/>
  <c r="B5" i="4" l="1"/>
  <c r="B4" i="4"/>
  <c r="B5" i="3"/>
  <c r="B4" i="3"/>
  <c r="B5" i="2"/>
  <c r="B4" i="2"/>
  <c r="B5" i="1"/>
  <c r="B4" i="1"/>
  <c r="C15" i="13" l="1"/>
  <c r="F12" i="13" l="1"/>
  <c r="C25" i="4"/>
  <c r="F11" i="13" s="1"/>
  <c r="F13" i="13" l="1"/>
  <c r="B322" i="1"/>
  <c r="B17" i="13" s="1"/>
  <c r="B307" i="1"/>
  <c r="B16" i="13" s="1"/>
  <c r="B23" i="1"/>
  <c r="B15" i="13" s="1"/>
  <c r="B35" i="3" l="1"/>
  <c r="B13" i="13" s="1"/>
  <c r="B25" i="2"/>
  <c r="B12" i="13" s="1"/>
  <c r="B11" i="13" l="1"/>
  <c r="B32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6"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310"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<sst xmlns="http://schemas.openxmlformats.org/spreadsheetml/2006/main" count="1126" uniqueCount="294">
  <si>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</si>
  <si>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</si>
  <si>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</si>
  <si>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</si>
  <si>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</si>
  <si>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</si>
  <si>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</si>
  <si>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</si>
  <si>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</si>
  <si>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</si>
  <si>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</si>
  <si>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</si>
  <si>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</si>
  <si>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</si>
  <si>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</si>
  <si>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</si>
  <si>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</si>
  <si>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</si>
  <si>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</si>
  <si>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</si>
  <si>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</si>
  <si>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</si>
  <si>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</si>
  <si>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</si>
  <si>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</si>
  <si>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</si>
  <si>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</si>
  <si>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</si>
  <si>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</si>
  <si>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</si>
  <si>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</si>
  <si>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</si>
  <si>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</si>
  <si>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</si>
  <si>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</si>
  <si>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</si>
  <si>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</si>
  <si>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</si>
  <si>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</si>
  <si>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</si>
  <si>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</si>
  <si>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</si>
  <si>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</si>
  <si>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</si>
  <si>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</si>
  <si>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</si>
  <si>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</si>
  <si>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</si>
  <si>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</si>
  <si>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</si>
  <si>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</si>
  <si>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</si>
  <si>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</si>
  <si>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Te Tāhū Hauora | Health Quality and Safety Commission</t>
  </si>
  <si>
    <t>Secretary or Chief Executive**</t>
  </si>
  <si>
    <t>Dr Peter Jansen</t>
  </si>
  <si>
    <t>Disclosure period start***</t>
  </si>
  <si>
    <t>Disclosure period end***</t>
  </si>
  <si>
    <t>Agency totals check</t>
  </si>
  <si>
    <t>Secretary or Chief Executive approval****</t>
  </si>
  <si>
    <t>This disclosure has been approved by the Departmental Secretary or Chief Executive</t>
  </si>
  <si>
    <t>Other sign-off****</t>
  </si>
  <si>
    <t>Director Finance and Digital</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</si>
  <si>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</si>
  <si>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</si>
  <si>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</si>
  <si>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</si>
  <si>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</si>
  <si>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</si>
  <si>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</si>
  <si>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</si>
  <si>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</si>
  <si>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</si>
  <si>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</si>
  <si>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</si>
  <si>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</si>
  <si>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</si>
  <si>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</si>
  <si>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</si>
  <si>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</si>
  <si>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</si>
  <si>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</si>
  <si>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</si>
  <si>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</si>
  <si>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</si>
  <si>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</si>
  <si>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</si>
  <si>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</si>
  <si>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</si>
  <si>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</si>
  <si>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</si>
  <si>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</si>
  <si>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not yet been approved by the Departmental Secretary or Chief Executive</t>
  </si>
  <si>
    <t>Type here who else has approved this disclosure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</si>
  <si>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</si>
  <si>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</si>
  <si>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</si>
  <si>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</si>
  <si>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</si>
  <si>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</si>
  <si>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</si>
  <si>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</si>
  <si>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</si>
  <si>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</si>
  <si>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</si>
  <si>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</si>
  <si>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</si>
  <si>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</si>
  <si>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</si>
  <si>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</si>
  <si>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</si>
  <si>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</si>
  <si>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</si>
  <si>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</si>
  <si>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</si>
  <si>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</si>
  <si>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</si>
  <si>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</si>
  <si>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</si>
  <si>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</si>
  <si>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</si>
  <si>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</si>
  <si>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</si>
  <si>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</si>
  <si>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</si>
  <si>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</si>
  <si>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</si>
  <si>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Hardy Group Learning Set</t>
  </si>
  <si>
    <t>Airfare</t>
  </si>
  <si>
    <t>Brisbane</t>
  </si>
  <si>
    <t>Hardy Group Learning Set x 3 days</t>
  </si>
  <si>
    <t>Accommodation</t>
  </si>
  <si>
    <t>Taxi</t>
  </si>
  <si>
    <t>Travel to international airport</t>
  </si>
  <si>
    <t>Uber</t>
  </si>
  <si>
    <t>Auckland</t>
  </si>
  <si>
    <t>Sydney</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</si>
  <si>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</si>
  <si>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</si>
  <si>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</si>
  <si>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Audit Committee meeting x 2 days</t>
  </si>
  <si>
    <t>Wellington</t>
  </si>
  <si>
    <t>National Quality Forum x 3 days</t>
  </si>
  <si>
    <t>Meeting with Manatū Hauora</t>
  </si>
  <si>
    <t>Meetings with staff in Wellington office</t>
  </si>
  <si>
    <t>Meetings with staff in Wellington office x 3 days</t>
  </si>
  <si>
    <t>Travel to Wellinton office</t>
  </si>
  <si>
    <t>Travel to Auckland airport</t>
  </si>
  <si>
    <t>Travel from Auckland airport</t>
  </si>
  <si>
    <t>Travel to Wellington airport</t>
  </si>
  <si>
    <t>Mesh Roundtable meeting</t>
  </si>
  <si>
    <t>Mesh Roundtable meeting x 3 days</t>
  </si>
  <si>
    <t>Medicines NZ dinner @ Parliament</t>
  </si>
  <si>
    <t>Medicines NZ dinner @ Parliament x 2 days</t>
  </si>
  <si>
    <t>Board meeting</t>
  </si>
  <si>
    <t>ACC meeting re NE prevention</t>
  </si>
  <si>
    <t>Health and Disability Leadership Forum</t>
  </si>
  <si>
    <t>Meeting with Manatū Hauora x 3 days</t>
  </si>
  <si>
    <t>ACC meeting re NE prevention x 3 nights</t>
  </si>
  <si>
    <t>Travel to Wellington office</t>
  </si>
  <si>
    <t>Meetings with Wellington staff x 2 days</t>
  </si>
  <si>
    <t>Meeting with Manatū Hauora x 2 days</t>
  </si>
  <si>
    <t>Health and Disability Leadership Forum x 3 days</t>
  </si>
  <si>
    <t>Travel to Humankind meeting</t>
  </si>
  <si>
    <t>Travel from Humankind meeting</t>
  </si>
  <si>
    <t>Performance reviews with staff</t>
  </si>
  <si>
    <t>ELT meeting</t>
  </si>
  <si>
    <t>Meeting with Wellington staff</t>
  </si>
  <si>
    <t>National quality forum</t>
  </si>
  <si>
    <t>Performance reviews with staff x 4 days</t>
  </si>
  <si>
    <t>ELT meeting x 3 days</t>
  </si>
  <si>
    <t>Meeting with Humankind</t>
  </si>
  <si>
    <t>Meeting with Wellington staff x 2 days</t>
  </si>
  <si>
    <t>Travel to meeting at HDC</t>
  </si>
  <si>
    <t>Board meeting x 3 days</t>
  </si>
  <si>
    <t>National quality forum x 2 days</t>
  </si>
  <si>
    <t>Meeting with Medical Council NZ</t>
  </si>
  <si>
    <t>Meeting with Health &amp; Disability Commissioner</t>
  </si>
  <si>
    <t>Humankind workshop</t>
  </si>
  <si>
    <t>Change process individual meetings</t>
  </si>
  <si>
    <t>ELT meeting x 2 days</t>
  </si>
  <si>
    <t>Travel to Wellkington office</t>
  </si>
  <si>
    <t>Travel to Aucklalnd airport</t>
  </si>
  <si>
    <t>Meeting with Medical Council NZ x 1 day</t>
  </si>
  <si>
    <t>Meeting with Humankind x 2 days</t>
  </si>
  <si>
    <t>Meeting with Humankind x 1 day</t>
  </si>
  <si>
    <t>Quallity Improvement Scientific Symposium x 1 day</t>
  </si>
  <si>
    <t>Meetings with staff for change process x 1 day</t>
  </si>
  <si>
    <t>Board meeting x 2 days</t>
  </si>
  <si>
    <t>Domestic Air Travel - Refund</t>
  </si>
  <si>
    <t>ASMS function</t>
  </si>
  <si>
    <t>Health Leadership Forum x 3 days</t>
  </si>
  <si>
    <t>National quality forum x 4 days</t>
  </si>
  <si>
    <t>Travel to  Wellington office</t>
  </si>
  <si>
    <t>Recruitment interviews x 4 days</t>
  </si>
  <si>
    <t>Meeting with Minister of Health</t>
  </si>
  <si>
    <t>Travel from Wellington airport</t>
  </si>
  <si>
    <t>Board meeting x 1 day</t>
  </si>
  <si>
    <t>National Quality Forum</t>
  </si>
  <si>
    <t>National Quality Forum x 1 day</t>
  </si>
  <si>
    <t>Change process in person interviews</t>
  </si>
  <si>
    <t>Change process in person interviews x 2 days</t>
  </si>
  <si>
    <t>Health Leadership Forum</t>
  </si>
  <si>
    <t>Health Leadership Forum x 2 days</t>
  </si>
  <si>
    <t>Meeting with RNZCG</t>
  </si>
  <si>
    <t>ELT meeting x 1 day</t>
  </si>
  <si>
    <t>Wellington regional meetings</t>
  </si>
  <si>
    <t>Wellington regional meetings x 2 days</t>
  </si>
  <si>
    <t>Medical Council farewell event</t>
  </si>
  <si>
    <t>Medical Council farewell event x 2 days</t>
  </si>
  <si>
    <t>Manatū Hauora six-weekly meeting</t>
  </si>
  <si>
    <t>Meeting with Minister of Health x 3 days</t>
  </si>
  <si>
    <t>Change process in person meetings x 3 days</t>
  </si>
  <si>
    <t>Change process in-person meetings</t>
  </si>
  <si>
    <t>Travel to Te Whatu Ora</t>
  </si>
  <si>
    <t>ESLT meeting</t>
  </si>
  <si>
    <t>ESLT meeting x 3 days</t>
  </si>
  <si>
    <t>RNZCGP event for new CEO</t>
  </si>
  <si>
    <t>RNZCGP event for new CEO x 2 days</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</si>
  <si>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</si>
  <si>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</si>
  <si>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</si>
  <si>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</si>
  <si>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Travel from RACMA conference</t>
  </si>
  <si>
    <t>Travel to RACMA conference</t>
  </si>
  <si>
    <t>Travel to meeting in Epson</t>
  </si>
  <si>
    <t>Mental Health Directors meeting</t>
  </si>
  <si>
    <t>Parking</t>
  </si>
  <si>
    <t>Travel to Our Voices conference</t>
  </si>
  <si>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</si>
  <si>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</si>
  <si>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</si>
  <si>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</si>
  <si>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</si>
  <si>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</si>
  <si>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</si>
  <si>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</si>
  <si>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</si>
  <si>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</si>
  <si>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</si>
  <si>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</si>
  <si>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</si>
  <si>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No information to disclose</t>
  </si>
  <si>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</si>
  <si>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</si>
  <si>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</si>
  <si>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</si>
  <si>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</si>
  <si>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</si>
  <si>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</si>
  <si>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</si>
  <si>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</si>
  <si>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</si>
  <si>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Te Ora annual membership part of employment agreement</t>
  </si>
  <si>
    <t>Membership fees</t>
  </si>
  <si>
    <t>RNZGP annual subscription part of employment agreement</t>
  </si>
  <si>
    <t>Subscription fees</t>
  </si>
  <si>
    <t>Mobile phone case</t>
  </si>
  <si>
    <t>Mobile part of employment agreement</t>
  </si>
  <si>
    <t>4 Jul 23 -  3 Aug 23</t>
  </si>
  <si>
    <t>4 Aug 23 -  3 Sept 23</t>
  </si>
  <si>
    <t>4 Sept 23 -  3 Oct 23</t>
  </si>
  <si>
    <t>4 Oct 23 - 3 Nov 23</t>
  </si>
  <si>
    <t>4 Nov 23 - 3 Dec 23</t>
  </si>
  <si>
    <t>Meeting FACS NZ</t>
  </si>
  <si>
    <t>Coffees</t>
  </si>
  <si>
    <t>Medical Protection membership part of employment agreement</t>
  </si>
  <si>
    <t>4 Dec 23 - 3 Jan 24</t>
  </si>
  <si>
    <t>4 Jan 24 - 3 Feb 24</t>
  </si>
  <si>
    <t>4 Feb 24 - 3 Mar 24</t>
  </si>
  <si>
    <t>4 Mar 24 - 3 April 24</t>
  </si>
  <si>
    <t>4 April 24 - 3 May 24</t>
  </si>
  <si>
    <t>RACMA forum (NZ)</t>
  </si>
  <si>
    <t>Registration conference</t>
  </si>
  <si>
    <t>4 May 24 - 3 Jun 24</t>
  </si>
  <si>
    <t>4 Jun 24 - 3 July 24</t>
  </si>
  <si>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</si>
  <si>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</si>
  <si>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</si>
  <si>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</si>
  <si>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</si>
  <si>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</si>
  <si>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</si>
  <si>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</si>
  <si>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</si>
  <si>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</si>
  <si>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</si>
  <si>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No informationa to disclose</t>
  </si>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</sst>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_);[Red]\(&quot;$&quot;#,##0.00\)"/>
    <numFmt numFmtId="44" formatCode="_(&quot;$&quot;* #,##0.00_);_(&quot;$&quot;* \(#,##0.00\);_(&quot;$&quot;* &quot;-&quot;??_);_(@_)"/>
    <numFmt numFmtId="164" formatCode="_-* #,##0.00_-;\-* #,##0.00_-;_-* &quot;-&quot;??_-;_-@_-"/>
    <numFmt numFmtId="165" formatCode="&quot;$&quot;#,##0.00"/>
    <numFmt numFmtId="166" formatCode="[$-1409]d\ mmmm\ yyyy;@"/>
    <numFmt numFmtId="167" formatCode="dd/mm/yy"/>
    <numFmt numFmtId="168" formatCode="d/mm/yy;@"/>
    <numFmt numFmtId="169" formatCode="dd/mm/yy;@"/>
  </numFmts>
  <fonts count="4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
      <sz val="11"/>
      <color rgb="FFFF0000"/>
      <name val="Calibri"/>
      <family val="2"/>
      <scheme val="minor"/>
    </font>
  </fonts>
  <fills count="13">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
      <patternFill patternType="solid">
        <fgColor rgb="FFFFFF00"/>
        <bgColor indexed="64"/>
      </patternFill>
    </fill>
  </fills>
  <borders count="14">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bottom/>
      <diagonal/>
    </border>
    <border>
      <left style="thin">
        <color theme="0" tint="-0.24994659260841701"/>
      </left>
      <right style="thin">
        <color theme="0" tint="-0.24994659260841701"/>
      </right>
      <top/>
      <bottom/>
      <diagonal/>
    </border>
    <border>
      <left style="thin">
        <color theme="0" tint="-0.24994659260841701"/>
      </left>
      <right/>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s>
  <cellStyleXfs count="3">
    <xf numFmtId="0" fontId="0" fillId="0" borderId="0"/>
    <xf numFmtId="0" fontId="10" fillId="0" borderId="0" applyNumberFormat="0" applyFill="0" applyBorder="0" applyAlignment="0" applyProtection="0"/>
    <xf numFmtId="44" fontId="23" fillId="0" borderId="0" applyFont="0" applyFill="0" applyBorder="0" applyAlignment="0" applyProtection="0"/>
  </cellStyleXfs>
  <cellXfs count="182">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5"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44"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5"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8" fontId="0" fillId="0" borderId="0" xfId="0" applyNumberFormat="1" applyAlignment="1">
      <alignment wrapText="1"/>
    </xf>
    <xf numFmtId="8" fontId="19" fillId="3" borderId="0" xfId="0" applyNumberFormat="1" applyFont="1" applyFill="1" applyAlignment="1">
      <alignment vertical="center"/>
    </xf>
    <xf numFmtId="8" fontId="21" fillId="0" borderId="4" xfId="2" applyNumberFormat="1" applyFont="1" applyFill="1" applyBorder="1" applyAlignment="1" applyProtection="1">
      <alignment vertical="center" wrapText="1" readingOrder="1"/>
    </xf>
    <xf numFmtId="8" fontId="21" fillId="0" borderId="0" xfId="2" applyNumberFormat="1" applyFont="1" applyFill="1" applyBorder="1" applyAlignment="1" applyProtection="1">
      <alignment vertical="center" wrapText="1" readingOrder="1"/>
    </xf>
    <xf numFmtId="8" fontId="30" fillId="0" borderId="4" xfId="2" applyNumberFormat="1" applyFont="1" applyFill="1" applyBorder="1" applyAlignment="1" applyProtection="1">
      <alignment vertical="center" wrapText="1" readingOrder="1"/>
    </xf>
    <xf numFmtId="8"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8"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44" fontId="18" fillId="3" borderId="0" xfId="2" applyFont="1" applyFill="1" applyBorder="1" applyAlignment="1" applyProtection="1">
      <alignment horizontal="center" vertical="center" wrapText="1" readingOrder="1"/>
    </xf>
    <xf numFmtId="44"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44"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6" fontId="15" fillId="9" borderId="3" xfId="0" applyNumberFormat="1" applyFont="1" applyFill="1" applyBorder="1" applyAlignment="1" applyProtection="1">
      <alignment vertical="center"/>
      <protection locked="0"/>
    </xf>
    <xf numFmtId="8"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6"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8"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6" fontId="15" fillId="3" borderId="3" xfId="0" applyNumberFormat="1" applyFont="1" applyFill="1" applyBorder="1" applyAlignment="1" applyProtection="1">
      <alignment vertical="center"/>
      <protection locked="0"/>
    </xf>
    <xf numFmtId="8"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5"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5" fontId="33" fillId="3" borderId="0" xfId="0" applyNumberFormat="1" applyFont="1" applyFill="1" applyAlignment="1">
      <alignment horizontal="center" vertical="center" wrapText="1"/>
    </xf>
    <xf numFmtId="166" fontId="15" fillId="10" borderId="3" xfId="0" applyNumberFormat="1" applyFont="1" applyFill="1" applyBorder="1" applyAlignment="1" applyProtection="1">
      <alignment vertical="center"/>
      <protection locked="0"/>
    </xf>
    <xf numFmtId="8"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6"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8"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9" fillId="0" borderId="0" xfId="0" applyFont="1" applyAlignment="1">
      <alignment wrapText="1"/>
    </xf>
    <xf numFmtId="0" fontId="0" fillId="10" borderId="0" xfId="0" applyFill="1" applyProtection="1">
      <protection locked="0"/>
    </xf>
    <xf numFmtId="0" fontId="0" fillId="10" borderId="0" xfId="0" applyFill="1"/>
    <xf numFmtId="166" fontId="15" fillId="9" borderId="8" xfId="0" applyNumberFormat="1" applyFont="1" applyFill="1" applyBorder="1" applyAlignment="1" applyProtection="1">
      <alignment vertical="center" wrapText="1"/>
      <protection locked="0"/>
    </xf>
    <xf numFmtId="8"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4" fontId="0" fillId="10" borderId="0" xfId="0" applyNumberFormat="1" applyFill="1" applyAlignment="1" applyProtection="1">
      <alignment horizontal="right"/>
      <protection locked="0"/>
    </xf>
    <xf numFmtId="164" fontId="0" fillId="10" borderId="0" xfId="0" applyNumberFormat="1" applyFill="1" applyProtection="1">
      <protection locked="0"/>
    </xf>
    <xf numFmtId="0" fontId="15" fillId="10" borderId="0" xfId="0" applyFont="1" applyFill="1" applyAlignment="1" applyProtection="1">
      <alignment vertical="center" wrapText="1"/>
      <protection locked="0"/>
    </xf>
    <xf numFmtId="14" fontId="15" fillId="10" borderId="0" xfId="0" applyNumberFormat="1" applyFont="1" applyFill="1" applyAlignment="1" applyProtection="1">
      <alignment horizontal="right" vertical="center"/>
      <protection locked="0"/>
    </xf>
    <xf numFmtId="8" fontId="15" fillId="10" borderId="0" xfId="0" applyNumberFormat="1" applyFont="1" applyFill="1" applyAlignment="1" applyProtection="1">
      <alignment vertical="center" wrapText="1"/>
      <protection locked="0"/>
    </xf>
    <xf numFmtId="14" fontId="15" fillId="10" borderId="0" xfId="0" applyNumberFormat="1" applyFont="1" applyFill="1" applyAlignment="1" applyProtection="1">
      <alignment horizontal="right" vertical="center" wrapText="1"/>
      <protection locked="0"/>
    </xf>
    <xf numFmtId="14" fontId="15" fillId="10" borderId="0" xfId="0" applyNumberFormat="1" applyFont="1" applyFill="1" applyAlignment="1" applyProtection="1">
      <alignment vertical="center" wrapText="1"/>
      <protection locked="0"/>
    </xf>
    <xf numFmtId="167" fontId="0" fillId="10" borderId="0" xfId="0" applyNumberFormat="1" applyFill="1" applyProtection="1">
      <protection locked="0"/>
    </xf>
    <xf numFmtId="164" fontId="0" fillId="10" borderId="0" xfId="0" applyNumberFormat="1" applyFill="1" applyAlignment="1" applyProtection="1">
      <alignment horizontal="right"/>
      <protection locked="0"/>
    </xf>
    <xf numFmtId="0" fontId="0" fillId="10" borderId="0" xfId="0" applyFill="1" applyAlignment="1" applyProtection="1">
      <alignment horizontal="left"/>
      <protection locked="0"/>
    </xf>
    <xf numFmtId="168" fontId="0" fillId="10" borderId="0" xfId="0" applyNumberFormat="1" applyFill="1" applyProtection="1">
      <protection locked="0"/>
    </xf>
    <xf numFmtId="14" fontId="0" fillId="10" borderId="0" xfId="0" applyNumberFormat="1" applyFill="1" applyProtection="1">
      <protection locked="0"/>
    </xf>
    <xf numFmtId="0" fontId="0" fillId="10" borderId="0" xfId="0" applyFill="1" applyAlignment="1" applyProtection="1">
      <alignment wrapText="1"/>
      <protection locked="0"/>
    </xf>
    <xf numFmtId="167" fontId="40" fillId="10" borderId="0" xfId="0" applyNumberFormat="1" applyFont="1" applyFill="1" applyProtection="1">
      <protection locked="0"/>
    </xf>
    <xf numFmtId="164" fontId="40" fillId="10" borderId="0" xfId="0" applyNumberFormat="1" applyFont="1" applyFill="1" applyProtection="1">
      <protection locked="0"/>
    </xf>
    <xf numFmtId="0" fontId="40" fillId="10" borderId="0" xfId="0" applyFont="1" applyFill="1" applyProtection="1">
      <protection locked="0"/>
    </xf>
    <xf numFmtId="0" fontId="40" fillId="10" borderId="0" xfId="0" applyFont="1" applyFill="1" applyAlignment="1" applyProtection="1">
      <alignment horizontal="left"/>
      <protection locked="0"/>
    </xf>
    <xf numFmtId="167" fontId="0" fillId="10" borderId="0" xfId="0" applyNumberFormat="1" applyFill="1" applyAlignment="1" applyProtection="1">
      <alignment horizontal="right"/>
      <protection locked="0"/>
    </xf>
    <xf numFmtId="4" fontId="0" fillId="10" borderId="0" xfId="0" applyNumberFormat="1" applyFill="1" applyAlignment="1" applyProtection="1">
      <alignment horizontal="left"/>
      <protection locked="0"/>
    </xf>
    <xf numFmtId="166" fontId="15" fillId="10" borderId="11" xfId="0" applyNumberFormat="1" applyFont="1" applyFill="1" applyBorder="1" applyAlignment="1" applyProtection="1">
      <alignment vertical="center"/>
      <protection locked="0"/>
    </xf>
    <xf numFmtId="8" fontId="15" fillId="10" borderId="12" xfId="0" applyNumberFormat="1" applyFont="1" applyFill="1" applyBorder="1" applyAlignment="1" applyProtection="1">
      <alignment vertical="center" wrapText="1"/>
      <protection locked="0"/>
    </xf>
    <xf numFmtId="0" fontId="15" fillId="10" borderId="12" xfId="0" applyFont="1" applyFill="1" applyBorder="1" applyAlignment="1" applyProtection="1">
      <alignment vertical="center" wrapText="1"/>
      <protection locked="0"/>
    </xf>
    <xf numFmtId="0" fontId="15" fillId="10" borderId="13" xfId="0" applyFont="1" applyFill="1" applyBorder="1" applyAlignment="1" applyProtection="1">
      <alignment vertical="center" wrapText="1"/>
      <protection locked="0"/>
    </xf>
    <xf numFmtId="165" fontId="0" fillId="10" borderId="0" xfId="0" applyNumberFormat="1" applyFill="1" applyProtection="1">
      <protection locked="0"/>
    </xf>
    <xf numFmtId="166" fontId="15" fillId="10" borderId="0" xfId="0" applyNumberFormat="1" applyFont="1" applyFill="1" applyAlignment="1" applyProtection="1">
      <alignment vertical="center"/>
      <protection locked="0"/>
    </xf>
    <xf numFmtId="169" fontId="15" fillId="10" borderId="3" xfId="0" applyNumberFormat="1" applyFont="1" applyFill="1" applyBorder="1" applyAlignment="1" applyProtection="1">
      <alignment vertical="center"/>
      <protection locked="0"/>
    </xf>
    <xf numFmtId="0" fontId="0" fillId="12" borderId="0" xfId="0" applyFill="1"/>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6" fontId="34" fillId="10" borderId="2" xfId="0" applyNumberFormat="1" applyFont="1" applyFill="1" applyBorder="1" applyAlignment="1" applyProtection="1">
      <alignment horizontal="left" vertical="center" wrapText="1" readingOrder="1"/>
      <protection locked="0"/>
    </xf>
    <xf numFmtId="166"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2"/>
  <sheetViews>
    <sheetView zoomScaleNormal="100" workbookViewId="0">
      <selection activeCell="A41" sqref="A41"/>
    </sheetView>
  </sheetViews>
  <sheetFormatPr defaultColWidth="0" defaultRowHeight="14.25" zeroHeight="1"/>
  <cols>
    <col min="1" max="1" width="219.28515625" style="41" customWidth="1"/>
    <col min="2" max="2" width="33.28515625" style="40" customWidth="1"/>
    <col min="3" max="16384" width="8.7109375" hidden="1"/>
  </cols>
  <sheetData>
    <row r="1" spans="1:2" ht="23.25" customHeight="1">
      <c r="A1" s="39" t="s">
        <v>0</v>
      </c>
    </row>
    <row r="2" spans="1:2" ht="33" customHeight="1">
      <c r="A2" s="103" t="s">
        <v>1</v>
      </c>
    </row>
    <row r="3" spans="1:2" ht="17.25" customHeight="1"/>
    <row r="4" spans="1:2" ht="23.25" customHeight="1">
      <c r="A4" s="125" t="s">
        <v>2</v>
      </c>
    </row>
    <row r="5" spans="1:2" ht="17.25" customHeight="1"/>
    <row r="6" spans="1:2" ht="23.25" customHeight="1">
      <c r="A6" s="42" t="s">
        <v>3</v>
      </c>
    </row>
    <row r="7" spans="1:2" ht="17.25" customHeight="1">
      <c r="A7" s="43" t="s">
        <v>4</v>
      </c>
    </row>
    <row r="8" spans="1:2" ht="17.25" customHeight="1">
      <c r="A8" s="43" t="s">
        <v>5</v>
      </c>
    </row>
    <row r="9" spans="1:2" ht="17.25" customHeight="1">
      <c r="A9" s="43"/>
    </row>
    <row r="10" spans="1:2" ht="23.25" customHeight="1">
      <c r="A10" s="42" t="s">
        <v>6</v>
      </c>
      <c r="B10" s="69" t="s">
        <v>7</v>
      </c>
    </row>
    <row r="11" spans="1:2" ht="17.25" customHeight="1">
      <c r="A11" s="44" t="s">
        <v>8</v>
      </c>
    </row>
    <row r="12" spans="1:2" ht="17.25" customHeight="1">
      <c r="A12" s="43" t="s">
        <v>9</v>
      </c>
    </row>
    <row r="13" spans="1:2" ht="17.25" customHeight="1">
      <c r="A13" s="43" t="s">
        <v>10</v>
      </c>
    </row>
    <row r="14" spans="1:2" ht="17.25" customHeight="1">
      <c r="A14" s="45" t="s">
        <v>11</v>
      </c>
    </row>
    <row r="15" spans="1:2" ht="17.25" customHeight="1">
      <c r="A15" s="43" t="s">
        <v>12</v>
      </c>
    </row>
    <row r="16" spans="1:2" ht="17.25" customHeight="1">
      <c r="A16" s="43"/>
    </row>
    <row r="17" spans="1:1" ht="23.25" customHeight="1">
      <c r="A17" s="42" t="s">
        <v>13</v>
      </c>
    </row>
    <row r="18" spans="1:1" ht="17.25" customHeight="1">
      <c r="A18" s="45" t="s">
        <v>14</v>
      </c>
    </row>
    <row r="19" spans="1:1" ht="17.25" customHeight="1">
      <c r="A19" s="45" t="s">
        <v>15</v>
      </c>
    </row>
    <row r="20" spans="1:1" ht="17.25" customHeight="1">
      <c r="A20" s="65" t="s">
        <v>16</v>
      </c>
    </row>
    <row r="21" spans="1:1" ht="17.25" customHeight="1">
      <c r="A21" s="46"/>
    </row>
    <row r="22" spans="1:1" ht="23.25" customHeight="1">
      <c r="A22" s="42" t="s">
        <v>17</v>
      </c>
    </row>
    <row r="23" spans="1:1" ht="17.25" customHeight="1">
      <c r="A23" s="46" t="s">
        <v>18</v>
      </c>
    </row>
    <row r="24" spans="1:1" ht="17.25" customHeight="1">
      <c r="A24" s="46"/>
    </row>
    <row r="25" spans="1:1" ht="23.25" customHeight="1">
      <c r="A25" s="42" t="s">
        <v>19</v>
      </c>
    </row>
    <row r="26" spans="1:1" ht="17.25" customHeight="1">
      <c r="A26" s="47" t="s">
        <v>20</v>
      </c>
    </row>
    <row r="27" spans="1:1" ht="32.25" customHeight="1">
      <c r="A27" s="45" t="s">
        <v>21</v>
      </c>
    </row>
    <row r="28" spans="1:1" ht="17.25" customHeight="1">
      <c r="A28" s="47" t="s">
        <v>22</v>
      </c>
    </row>
    <row r="29" spans="1:1" ht="32.25" customHeight="1">
      <c r="A29" s="45" t="s">
        <v>23</v>
      </c>
    </row>
    <row r="30" spans="1:1" ht="17.25" customHeight="1">
      <c r="A30" s="47" t="s">
        <v>24</v>
      </c>
    </row>
    <row r="31" spans="1:1" ht="17.25" customHeight="1">
      <c r="A31" s="45" t="s">
        <v>25</v>
      </c>
    </row>
    <row r="32" spans="1:1" ht="17.25" customHeight="1">
      <c r="A32" s="47" t="s">
        <v>26</v>
      </c>
    </row>
    <row r="33" spans="1:1" ht="32.25" customHeight="1">
      <c r="A33" s="45" t="s">
        <v>27</v>
      </c>
    </row>
    <row r="34" spans="1:1" ht="32.25" customHeight="1">
      <c r="A34" s="44" t="s">
        <v>28</v>
      </c>
    </row>
    <row r="35" spans="1:1" ht="17.25" customHeight="1">
      <c r="A35" s="47" t="s">
        <v>29</v>
      </c>
    </row>
    <row r="36" spans="1:1" ht="32.25" customHeight="1">
      <c r="A36" s="45" t="s">
        <v>30</v>
      </c>
    </row>
    <row r="37" spans="1:1" ht="32.25" customHeight="1">
      <c r="A37" s="45" t="s">
        <v>31</v>
      </c>
    </row>
    <row r="38" spans="1:1" ht="32.25" customHeight="1">
      <c r="A38" s="45" t="s">
        <v>32</v>
      </c>
    </row>
    <row r="39" spans="1:1" ht="17.25" customHeight="1">
      <c r="A39" s="44"/>
    </row>
    <row r="40" spans="1:1" ht="22.5" customHeight="1">
      <c r="A40" s="42" t="s">
        <v>33</v>
      </c>
    </row>
    <row r="41" spans="1:1" ht="17.25" customHeight="1">
      <c r="A41" s="51" t="s">
        <v>34</v>
      </c>
    </row>
    <row r="42" spans="1:1" ht="17.25" customHeight="1">
      <c r="A42" s="48" t="s">
        <v>35</v>
      </c>
    </row>
    <row r="43" spans="1:1" ht="17.25" customHeight="1">
      <c r="A43" s="46" t="s">
        <v>36</v>
      </c>
    </row>
    <row r="44" spans="1:1" ht="32.25" customHeight="1">
      <c r="A44" s="46" t="s">
        <v>37</v>
      </c>
    </row>
    <row r="45" spans="1:1" ht="32.25" customHeight="1">
      <c r="A45" s="46" t="s">
        <v>38</v>
      </c>
    </row>
    <row r="46" spans="1:1" ht="17.25" customHeight="1">
      <c r="A46" s="49" t="s">
        <v>39</v>
      </c>
    </row>
    <row r="47" spans="1:1" ht="32.25" customHeight="1">
      <c r="A47" s="45" t="s">
        <v>40</v>
      </c>
    </row>
    <row r="48" spans="1:1" ht="32.25" customHeight="1">
      <c r="A48" s="45" t="s">
        <v>41</v>
      </c>
    </row>
    <row r="49" spans="1:1" ht="32.25" customHeight="1">
      <c r="A49" s="46" t="s">
        <v>42</v>
      </c>
    </row>
    <row r="50" spans="1:1" ht="17.25" customHeight="1">
      <c r="A50" s="46" t="s">
        <v>43</v>
      </c>
    </row>
    <row r="51" spans="1:1">
      <c r="A51" s="46" t="s">
        <v>44</v>
      </c>
    </row>
    <row r="52" spans="1:1" ht="17.25" customHeight="1">
      <c r="A52" s="46"/>
    </row>
    <row r="53" spans="1:1" ht="22.5" customHeight="1">
      <c r="A53" s="42" t="s">
        <v>45</v>
      </c>
    </row>
    <row r="54" spans="1:1" ht="32.25" customHeight="1">
      <c r="A54" s="127" t="s">
        <v>46</v>
      </c>
    </row>
    <row r="55" spans="1:1" ht="17.25" customHeight="1">
      <c r="A55" s="50" t="s">
        <v>47</v>
      </c>
    </row>
    <row r="56" spans="1:1" ht="17.25" customHeight="1">
      <c r="A56" s="51" t="s">
        <v>48</v>
      </c>
    </row>
    <row r="57" spans="1:1" ht="17.25" customHeight="1">
      <c r="A57" s="65" t="s">
        <v>49</v>
      </c>
    </row>
    <row r="58" spans="1:1" ht="17.25" customHeight="1">
      <c r="A58" s="126" t="s">
        <v>50</v>
      </c>
    </row>
    <row r="59" spans="1:1"/>
    <row r="61" spans="1:1" hidden="1">
      <c r="A61" s="52"/>
    </row>
    <row r="62" spans="1:1"/>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70866141732283472" right="0.70866141732283472" top="0.74803149606299213" bottom="0.74803149606299213" header="0.31496062992125984" footer="0.31496062992125984"/>
  <pageSetup paperSize="8" orientation="landscape" r:id="rId7"/>
  <headerFooter>
    <oddFooter>&amp;LCE Expense Disclosure Workbook 2018&amp;RWorksheet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A9" sqref="A9:F9"/>
    </sheetView>
  </sheetViews>
  <sheetFormatPr defaultColWidth="0" defaultRowHeight="12.75" zeroHeight="1"/>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c r="A1" s="164" t="s">
        <v>51</v>
      </c>
      <c r="B1" s="164"/>
      <c r="C1" s="164"/>
      <c r="D1" s="164"/>
      <c r="E1" s="164"/>
      <c r="F1" s="164"/>
      <c r="G1" s="17"/>
      <c r="H1" s="17"/>
      <c r="I1" s="17"/>
      <c r="J1" s="17"/>
      <c r="K1" s="17"/>
    </row>
    <row r="2" spans="1:11" ht="21" customHeight="1">
      <c r="A2" s="3" t="s">
        <v>52</v>
      </c>
      <c r="B2" s="165" t="s">
        <v>53</v>
      </c>
      <c r="C2" s="165"/>
      <c r="D2" s="165"/>
      <c r="E2" s="165"/>
      <c r="F2" s="165"/>
      <c r="G2" s="17"/>
      <c r="H2" s="17"/>
      <c r="I2" s="17"/>
      <c r="J2" s="17"/>
      <c r="K2" s="17"/>
    </row>
    <row r="3" spans="1:11" ht="15.75">
      <c r="A3" s="3" t="s">
        <v>54</v>
      </c>
      <c r="B3" s="165" t="s">
        <v>55</v>
      </c>
      <c r="C3" s="165"/>
      <c r="D3" s="165"/>
      <c r="E3" s="165"/>
      <c r="F3" s="165"/>
      <c r="G3" s="17"/>
      <c r="H3" s="17"/>
      <c r="I3" s="17"/>
      <c r="J3" s="17"/>
      <c r="K3" s="17"/>
    </row>
    <row r="4" spans="1:11" ht="21" customHeight="1">
      <c r="A4" s="3" t="s">
        <v>56</v>
      </c>
      <c r="B4" s="166">
        <v>45108</v>
      </c>
      <c r="C4" s="166"/>
      <c r="D4" s="166"/>
      <c r="E4" s="166"/>
      <c r="F4" s="166"/>
      <c r="G4" s="17"/>
      <c r="H4" s="17"/>
      <c r="I4" s="17"/>
      <c r="J4" s="17"/>
      <c r="K4" s="17"/>
    </row>
    <row r="5" spans="1:11" ht="21" customHeight="1">
      <c r="A5" s="3" t="s">
        <v>57</v>
      </c>
      <c r="B5" s="166">
        <v>45473</v>
      </c>
      <c r="C5" s="166"/>
      <c r="D5" s="166"/>
      <c r="E5" s="166"/>
      <c r="F5" s="166"/>
      <c r="G5" s="17"/>
      <c r="H5" s="17"/>
      <c r="I5" s="17"/>
      <c r="J5" s="17"/>
      <c r="K5" s="17"/>
    </row>
    <row r="6" spans="1:11" ht="21" customHeight="1">
      <c r="A6" s="3" t="s">
        <v>58</v>
      </c>
      <c r="B6" s="163" t="str">
        <f>IF(AND(Travel!B7&lt;&gt;A30,Hospitality!B7&lt;&gt;A30,'All other expenses'!B7&lt;&gt;A30,'Gifts and benefits'!B7&lt;&gt;A30),A31,IF(AND(Travel!B7=A30,Hospitality!B7=A30,'All other expenses'!B7=A30,'Gifts and benefits'!B7=A30),A33,A32))</f>
        <v>Data and totals checked on all sheets</v>
      </c>
      <c r="C6" s="163"/>
      <c r="D6" s="163"/>
      <c r="E6" s="163"/>
      <c r="F6" s="163"/>
      <c r="G6" s="23"/>
      <c r="H6" s="17"/>
      <c r="I6" s="17"/>
      <c r="J6" s="17"/>
      <c r="K6" s="17"/>
    </row>
    <row r="7" spans="1:11" ht="31.5">
      <c r="A7" s="3" t="s">
        <v>59</v>
      </c>
      <c r="B7" s="162" t="s">
        <v>60</v>
      </c>
      <c r="C7" s="162"/>
      <c r="D7" s="162"/>
      <c r="E7" s="162"/>
      <c r="F7" s="162"/>
      <c r="G7" s="23"/>
      <c r="H7" s="17"/>
      <c r="I7" s="17"/>
      <c r="J7" s="17"/>
      <c r="K7" s="17"/>
    </row>
    <row r="8" spans="1:11" ht="25.5" customHeight="1">
      <c r="A8" s="3" t="s">
        <v>61</v>
      </c>
      <c r="B8" s="162" t="s">
        <v>62</v>
      </c>
      <c r="C8" s="162"/>
      <c r="D8" s="162"/>
      <c r="E8" s="162"/>
      <c r="F8" s="162"/>
      <c r="G8" s="23"/>
      <c r="H8" s="17"/>
      <c r="I8" s="17"/>
      <c r="J8" s="17"/>
      <c r="K8" s="17"/>
    </row>
    <row r="9" spans="1:11" ht="66.75" customHeight="1">
      <c r="A9" s="161" t="s">
        <v>63</v>
      </c>
      <c r="B9" s="161"/>
      <c r="C9" s="161"/>
      <c r="D9" s="161"/>
      <c r="E9" s="161"/>
      <c r="F9" s="161"/>
      <c r="G9" s="23"/>
      <c r="H9" s="17"/>
      <c r="I9" s="17"/>
      <c r="J9" s="17"/>
      <c r="K9" s="17"/>
    </row>
    <row r="10" spans="1:11" s="93" customFormat="1" ht="36" customHeight="1">
      <c r="A10" s="87" t="s">
        <v>64</v>
      </c>
      <c r="B10" s="88" t="s">
        <v>65</v>
      </c>
      <c r="C10" s="88" t="s">
        <v>66</v>
      </c>
      <c r="D10" s="89"/>
      <c r="E10" s="90" t="s">
        <v>29</v>
      </c>
      <c r="F10" s="91" t="s">
        <v>67</v>
      </c>
      <c r="G10" s="92"/>
      <c r="H10" s="92"/>
      <c r="I10" s="92"/>
      <c r="J10" s="92"/>
      <c r="K10" s="92"/>
    </row>
    <row r="11" spans="1:11" ht="27.75" customHeight="1">
      <c r="A11" s="8" t="s">
        <v>68</v>
      </c>
      <c r="B11" s="59">
        <f>B15+B16+B17</f>
        <v>49936.499999999985</v>
      </c>
      <c r="C11" s="66" t="str">
        <f>IF(Travel!B6="",A34,Travel!B6)</f>
        <v>Figures exclude GST</v>
      </c>
      <c r="D11" s="6"/>
      <c r="E11" s="8" t="s">
        <v>69</v>
      </c>
      <c r="F11" s="33">
        <f>'Gifts and benefits'!C25</f>
        <v>0</v>
      </c>
      <c r="G11" s="29"/>
      <c r="H11" s="29"/>
      <c r="I11" s="29"/>
      <c r="J11" s="29"/>
      <c r="K11" s="29"/>
    </row>
    <row r="12" spans="1:11" ht="27.75" customHeight="1">
      <c r="A12" s="8" t="s">
        <v>24</v>
      </c>
      <c r="B12" s="59">
        <f>Hospitality!B25</f>
        <v>0</v>
      </c>
      <c r="C12" s="66" t="str">
        <f>IF(Hospitality!B6="",A34,Hospitality!B6)</f>
        <v>Figures exclude GST</v>
      </c>
      <c r="D12" s="6"/>
      <c r="E12" s="8" t="s">
        <v>70</v>
      </c>
      <c r="F12" s="33">
        <f>'Gifts and benefits'!C26</f>
        <v>0</v>
      </c>
      <c r="G12" s="29"/>
      <c r="H12" s="29"/>
      <c r="I12" s="29"/>
      <c r="J12" s="29"/>
      <c r="K12" s="29"/>
    </row>
    <row r="13" spans="1:11" ht="27.75" customHeight="1">
      <c r="A13" s="8" t="s">
        <v>71</v>
      </c>
      <c r="B13" s="59">
        <f>'All other expenses'!B35</f>
        <v>2826.93</v>
      </c>
      <c r="C13" s="66" t="str">
        <f>IF('All other expenses'!B6="",A34,'All other expenses'!B6)</f>
        <v>Figures exclude GST</v>
      </c>
      <c r="D13" s="6"/>
      <c r="E13" s="8" t="s">
        <v>72</v>
      </c>
      <c r="F13" s="33">
        <f>'Gifts and benefits'!C27</f>
        <v>0</v>
      </c>
      <c r="G13" s="17"/>
      <c r="H13" s="17"/>
      <c r="I13" s="17"/>
      <c r="J13" s="17"/>
      <c r="K13" s="17"/>
    </row>
    <row r="14" spans="1:11" ht="12.75" customHeight="1">
      <c r="A14" s="7"/>
      <c r="B14" s="60"/>
      <c r="C14" s="67"/>
      <c r="D14" s="34"/>
      <c r="E14" s="6"/>
      <c r="F14" s="35"/>
      <c r="G14" s="17"/>
      <c r="H14" s="17"/>
      <c r="I14" s="17"/>
      <c r="J14" s="17"/>
      <c r="K14" s="17"/>
    </row>
    <row r="15" spans="1:11" ht="27.75" customHeight="1">
      <c r="A15" s="9" t="s">
        <v>73</v>
      </c>
      <c r="B15" s="61">
        <f>Travel!B23</f>
        <v>3183.65</v>
      </c>
      <c r="C15" s="68" t="str">
        <f>C11</f>
        <v>Figures exclude GST</v>
      </c>
      <c r="D15" s="6"/>
      <c r="E15" s="6"/>
      <c r="F15" s="35"/>
      <c r="G15" s="17"/>
      <c r="H15" s="17"/>
      <c r="I15" s="17"/>
      <c r="J15" s="17"/>
      <c r="K15" s="17"/>
    </row>
    <row r="16" spans="1:11" ht="27.75" customHeight="1">
      <c r="A16" s="9" t="s">
        <v>74</v>
      </c>
      <c r="B16" s="61">
        <f>Travel!B307</f>
        <v>46631.559999999983</v>
      </c>
      <c r="C16" s="68" t="str">
        <f>C11</f>
        <v>Figures exclude GST</v>
      </c>
      <c r="D16" s="36"/>
      <c r="E16" s="6"/>
      <c r="F16" s="37"/>
      <c r="G16" s="17"/>
      <c r="H16" s="17"/>
      <c r="I16" s="17"/>
      <c r="J16" s="17"/>
      <c r="K16" s="17"/>
    </row>
    <row r="17" spans="1:11" ht="27.75" customHeight="1">
      <c r="A17" s="9" t="s">
        <v>75</v>
      </c>
      <c r="B17" s="61">
        <f>Travel!B322</f>
        <v>121.28999999999999</v>
      </c>
      <c r="C17" s="68" t="str">
        <f>C11</f>
        <v>Figures exclude GST</v>
      </c>
      <c r="D17" s="6"/>
      <c r="E17" s="6"/>
      <c r="F17" s="37"/>
      <c r="G17" s="17"/>
      <c r="H17" s="17"/>
      <c r="I17" s="17"/>
      <c r="J17" s="17"/>
      <c r="K17" s="17"/>
    </row>
    <row r="18" spans="1:11" ht="27.75" customHeight="1">
      <c r="A18" s="17"/>
      <c r="B18" s="19"/>
      <c r="C18" s="17"/>
      <c r="D18" s="5"/>
      <c r="E18" s="5"/>
      <c r="F18" s="28"/>
      <c r="G18" s="17"/>
      <c r="H18" s="17"/>
      <c r="I18" s="17"/>
      <c r="J18" s="17"/>
      <c r="K18" s="17"/>
    </row>
    <row r="19" spans="1:11">
      <c r="A19" s="18" t="s">
        <v>76</v>
      </c>
      <c r="B19" s="19"/>
      <c r="C19" s="17"/>
      <c r="D19" s="17"/>
      <c r="E19" s="17"/>
      <c r="F19" s="17"/>
      <c r="G19" s="17"/>
      <c r="H19" s="17"/>
      <c r="I19" s="17"/>
      <c r="J19" s="17"/>
      <c r="K19" s="17"/>
    </row>
    <row r="20" spans="1:11">
      <c r="A20" s="20" t="s">
        <v>77</v>
      </c>
      <c r="D20" s="17"/>
      <c r="E20" s="17"/>
      <c r="F20" s="17"/>
      <c r="G20" s="17"/>
      <c r="H20" s="17"/>
      <c r="I20" s="17"/>
      <c r="J20" s="17"/>
      <c r="K20" s="17"/>
    </row>
    <row r="21" spans="1:11" ht="12.6" customHeight="1">
      <c r="A21" s="20" t="s">
        <v>78</v>
      </c>
      <c r="D21" s="17"/>
      <c r="E21" s="17"/>
      <c r="F21" s="17"/>
      <c r="G21" s="17"/>
      <c r="H21" s="17"/>
      <c r="I21" s="17"/>
      <c r="J21" s="17"/>
      <c r="K21" s="17"/>
    </row>
    <row r="22" spans="1:11" ht="12.6" customHeight="1">
      <c r="A22" s="20" t="s">
        <v>79</v>
      </c>
      <c r="D22" s="17"/>
      <c r="E22" s="17"/>
      <c r="F22" s="17"/>
      <c r="G22" s="17"/>
      <c r="H22" s="17"/>
      <c r="I22" s="17"/>
      <c r="J22" s="17"/>
      <c r="K22" s="17"/>
    </row>
    <row r="23" spans="1:11" ht="12.6" customHeight="1">
      <c r="A23" s="20" t="s">
        <v>80</v>
      </c>
      <c r="D23" s="17"/>
      <c r="E23" s="17"/>
      <c r="F23" s="17"/>
      <c r="G23" s="17"/>
      <c r="H23" s="17"/>
      <c r="I23" s="17"/>
      <c r="J23" s="17"/>
      <c r="K23" s="17"/>
    </row>
    <row r="24" spans="1:11">
      <c r="A24" s="26"/>
      <c r="B24" s="17"/>
      <c r="C24" s="17"/>
      <c r="D24" s="17"/>
      <c r="E24" s="17"/>
      <c r="F24" s="17"/>
      <c r="G24" s="17"/>
      <c r="H24" s="17"/>
      <c r="I24" s="17"/>
      <c r="J24" s="17"/>
      <c r="K24" s="17"/>
    </row>
    <row r="25" spans="1:11" hidden="1">
      <c r="A25" s="12" t="s">
        <v>81</v>
      </c>
      <c r="B25" s="13"/>
      <c r="C25" s="13"/>
      <c r="D25" s="13"/>
      <c r="E25" s="13"/>
      <c r="F25" s="13"/>
      <c r="G25" s="17"/>
      <c r="H25" s="17"/>
      <c r="I25" s="17"/>
      <c r="J25" s="17"/>
      <c r="K25" s="17"/>
    </row>
    <row r="26" spans="1:11" ht="12.75" hidden="1" customHeight="1">
      <c r="A26" s="11" t="s">
        <v>82</v>
      </c>
      <c r="B26" s="4"/>
      <c r="C26" s="4"/>
      <c r="D26" s="11"/>
      <c r="E26" s="11"/>
      <c r="F26" s="11"/>
      <c r="G26" s="17"/>
      <c r="H26" s="17"/>
      <c r="I26" s="17"/>
      <c r="J26" s="17"/>
      <c r="K26" s="17"/>
    </row>
    <row r="27" spans="1:11" hidden="1">
      <c r="A27" s="10" t="s">
        <v>83</v>
      </c>
      <c r="B27" s="10"/>
      <c r="C27" s="10"/>
      <c r="D27" s="10"/>
      <c r="E27" s="10"/>
      <c r="F27" s="10"/>
      <c r="G27" s="17"/>
      <c r="H27" s="17"/>
      <c r="I27" s="17"/>
      <c r="J27" s="17"/>
      <c r="K27" s="17"/>
    </row>
    <row r="28" spans="1:11" hidden="1">
      <c r="A28" s="10" t="s">
        <v>84</v>
      </c>
      <c r="B28" s="10"/>
      <c r="C28" s="10"/>
      <c r="D28" s="10"/>
      <c r="E28" s="10"/>
      <c r="F28" s="10"/>
      <c r="G28" s="17"/>
      <c r="H28" s="17"/>
      <c r="I28" s="17"/>
      <c r="J28" s="17"/>
      <c r="K28" s="17"/>
    </row>
    <row r="29" spans="1:11" hidden="1">
      <c r="A29" s="11" t="s">
        <v>85</v>
      </c>
      <c r="B29" s="11"/>
      <c r="C29" s="11"/>
      <c r="D29" s="11"/>
      <c r="E29" s="11"/>
      <c r="F29" s="11"/>
      <c r="G29" s="17"/>
      <c r="H29" s="17"/>
      <c r="I29" s="17"/>
      <c r="J29" s="17"/>
      <c r="K29" s="17"/>
    </row>
    <row r="30" spans="1:11" hidden="1">
      <c r="A30" s="11" t="s">
        <v>86</v>
      </c>
      <c r="B30" s="11"/>
      <c r="C30" s="11"/>
      <c r="D30" s="11"/>
      <c r="E30" s="11"/>
      <c r="F30" s="11"/>
      <c r="G30" s="17"/>
      <c r="H30" s="17"/>
      <c r="I30" s="17"/>
      <c r="J30" s="17"/>
      <c r="K30" s="17"/>
    </row>
    <row r="31" spans="1:11" hidden="1">
      <c r="A31" s="10" t="s">
        <v>87</v>
      </c>
      <c r="B31" s="10"/>
      <c r="C31" s="10"/>
      <c r="D31" s="10"/>
      <c r="E31" s="10"/>
      <c r="F31" s="10"/>
      <c r="G31" s="17"/>
      <c r="H31" s="17"/>
      <c r="I31" s="17"/>
      <c r="J31" s="17"/>
      <c r="K31" s="17"/>
    </row>
    <row r="32" spans="1:11" hidden="1">
      <c r="A32" s="10" t="s">
        <v>88</v>
      </c>
      <c r="B32" s="10"/>
      <c r="C32" s="10"/>
      <c r="D32" s="10"/>
      <c r="E32" s="10"/>
      <c r="F32" s="10"/>
      <c r="G32" s="17"/>
      <c r="H32" s="17"/>
      <c r="I32" s="17"/>
      <c r="J32" s="17"/>
      <c r="K32" s="17"/>
    </row>
    <row r="33" spans="1:11" hidden="1">
      <c r="A33" s="10" t="s">
        <v>89</v>
      </c>
      <c r="B33" s="10"/>
      <c r="C33" s="10"/>
      <c r="D33" s="10"/>
      <c r="E33" s="10"/>
      <c r="F33" s="10"/>
      <c r="G33" s="17"/>
      <c r="H33" s="17"/>
      <c r="I33" s="17"/>
      <c r="J33" s="17"/>
      <c r="K33" s="17"/>
    </row>
    <row r="34" spans="1:11" hidden="1">
      <c r="A34" s="11" t="s">
        <v>90</v>
      </c>
      <c r="B34" s="11"/>
      <c r="C34" s="11"/>
      <c r="D34" s="11"/>
      <c r="E34" s="11"/>
      <c r="F34" s="11"/>
      <c r="G34" s="17"/>
      <c r="H34" s="17"/>
      <c r="I34" s="17"/>
      <c r="J34" s="17"/>
      <c r="K34" s="17"/>
    </row>
    <row r="35" spans="1:11" hidden="1">
      <c r="A35" s="11" t="s">
        <v>91</v>
      </c>
      <c r="B35" s="11"/>
      <c r="C35" s="11"/>
      <c r="D35" s="11"/>
      <c r="E35" s="11"/>
      <c r="F35" s="11"/>
      <c r="G35" s="17"/>
      <c r="H35" s="17"/>
      <c r="I35" s="17"/>
      <c r="J35" s="17"/>
      <c r="K35" s="17"/>
    </row>
    <row r="36" spans="1:11" hidden="1">
      <c r="A36" s="10" t="s">
        <v>92</v>
      </c>
      <c r="B36" s="63"/>
      <c r="C36" s="63"/>
      <c r="D36" s="63"/>
      <c r="E36" s="63"/>
      <c r="F36" s="63"/>
      <c r="G36" s="17"/>
      <c r="H36" s="17"/>
      <c r="I36" s="17"/>
      <c r="J36" s="17"/>
      <c r="K36" s="17"/>
    </row>
    <row r="37" spans="1:11" hidden="1">
      <c r="A37" s="10" t="s">
        <v>60</v>
      </c>
      <c r="B37" s="63"/>
      <c r="C37" s="63"/>
      <c r="D37" s="63"/>
      <c r="E37" s="63"/>
      <c r="F37" s="63"/>
      <c r="G37" s="17"/>
      <c r="H37" s="17"/>
      <c r="I37" s="17"/>
      <c r="J37" s="17"/>
      <c r="K37" s="17"/>
    </row>
    <row r="38" spans="1:11" hidden="1">
      <c r="A38" s="10" t="s">
        <v>93</v>
      </c>
      <c r="B38" s="63"/>
      <c r="C38" s="63"/>
      <c r="D38" s="63"/>
      <c r="E38" s="63"/>
      <c r="F38" s="63"/>
      <c r="G38" s="17"/>
      <c r="H38" s="17"/>
      <c r="I38" s="17"/>
      <c r="J38" s="17"/>
      <c r="K38" s="17"/>
    </row>
    <row r="39" spans="1:11" hidden="1">
      <c r="A39" s="11" t="s">
        <v>94</v>
      </c>
      <c r="B39" s="4"/>
      <c r="C39" s="4"/>
      <c r="D39" s="4"/>
      <c r="E39" s="4"/>
      <c r="F39" s="4"/>
      <c r="G39" s="17"/>
      <c r="H39" s="17"/>
      <c r="I39" s="17"/>
      <c r="J39" s="17"/>
      <c r="K39" s="17"/>
    </row>
    <row r="40" spans="1:11" hidden="1">
      <c r="A40" s="4" t="s">
        <v>95</v>
      </c>
      <c r="B40" s="4"/>
      <c r="C40" s="4"/>
      <c r="D40" s="4"/>
      <c r="E40" s="4"/>
      <c r="F40" s="4"/>
      <c r="G40" s="17"/>
      <c r="H40" s="17"/>
      <c r="I40" s="17"/>
      <c r="J40" s="17"/>
      <c r="K40" s="17"/>
    </row>
    <row r="41" spans="1:11" hidden="1">
      <c r="A41" s="4" t="s">
        <v>96</v>
      </c>
      <c r="B41" s="4"/>
      <c r="C41" s="4"/>
      <c r="D41" s="4"/>
      <c r="E41" s="4"/>
      <c r="F41" s="4"/>
      <c r="G41" s="17"/>
      <c r="H41" s="17"/>
      <c r="I41" s="17"/>
      <c r="J41" s="17"/>
      <c r="K41" s="17"/>
    </row>
    <row r="42" spans="1:11" hidden="1">
      <c r="A42" s="4" t="s">
        <v>97</v>
      </c>
      <c r="B42" s="4"/>
      <c r="C42" s="4"/>
      <c r="D42" s="4"/>
      <c r="E42" s="4"/>
      <c r="F42" s="4"/>
      <c r="G42" s="17"/>
      <c r="H42" s="17"/>
      <c r="I42" s="17"/>
      <c r="J42" s="17"/>
      <c r="K42" s="17"/>
    </row>
    <row r="43" spans="1:11" hidden="1">
      <c r="A43" s="4" t="s">
        <v>98</v>
      </c>
      <c r="B43" s="4"/>
      <c r="C43" s="4"/>
      <c r="D43" s="4"/>
      <c r="E43" s="4"/>
      <c r="F43" s="4"/>
      <c r="G43" s="17"/>
      <c r="H43" s="17"/>
      <c r="I43" s="17"/>
      <c r="J43" s="17"/>
      <c r="K43" s="17"/>
    </row>
    <row r="44" spans="1:11" hidden="1">
      <c r="A44" s="4" t="s">
        <v>99</v>
      </c>
      <c r="B44" s="4"/>
      <c r="C44" s="4"/>
      <c r="D44" s="4"/>
      <c r="E44" s="4"/>
      <c r="F44" s="4"/>
      <c r="G44" s="17"/>
      <c r="H44" s="17"/>
      <c r="I44" s="17"/>
      <c r="J44" s="17"/>
      <c r="K44" s="17"/>
    </row>
    <row r="45" spans="1:11" hidden="1">
      <c r="A45" s="64" t="s">
        <v>100</v>
      </c>
      <c r="B45" s="63"/>
      <c r="C45" s="63"/>
      <c r="D45" s="63"/>
      <c r="E45" s="63"/>
      <c r="F45" s="63"/>
      <c r="G45" s="17"/>
      <c r="H45" s="17"/>
      <c r="I45" s="17"/>
      <c r="J45" s="17"/>
      <c r="K45" s="17"/>
    </row>
    <row r="46" spans="1:11" hidden="1">
      <c r="A46" s="63" t="s">
        <v>101</v>
      </c>
      <c r="B46" s="63"/>
      <c r="C46" s="63"/>
      <c r="D46" s="63"/>
      <c r="E46" s="63"/>
      <c r="F46" s="63"/>
      <c r="G46" s="17"/>
      <c r="H46" s="17"/>
      <c r="I46" s="17"/>
      <c r="J46" s="17"/>
      <c r="K46" s="17"/>
    </row>
    <row r="47" spans="1:11" hidden="1">
      <c r="A47" s="38">
        <v>-20000</v>
      </c>
      <c r="B47" s="4"/>
      <c r="C47" s="4"/>
      <c r="D47" s="4"/>
      <c r="E47" s="4"/>
      <c r="F47" s="4"/>
      <c r="G47" s="17"/>
      <c r="H47" s="17"/>
      <c r="I47" s="17"/>
      <c r="J47" s="17"/>
      <c r="K47" s="17"/>
    </row>
    <row r="48" spans="1:11" ht="25.5" hidden="1">
      <c r="A48" s="81" t="s">
        <v>102</v>
      </c>
      <c r="B48" s="63"/>
      <c r="C48" s="63"/>
      <c r="D48" s="63"/>
      <c r="E48" s="63"/>
      <c r="F48" s="63"/>
      <c r="G48" s="17"/>
      <c r="H48" s="17"/>
      <c r="I48" s="17"/>
      <c r="J48" s="17"/>
      <c r="K48" s="17"/>
    </row>
    <row r="49" spans="1:11" ht="25.5" hidden="1">
      <c r="A49" s="81" t="s">
        <v>103</v>
      </c>
      <c r="B49" s="63"/>
      <c r="C49" s="63"/>
      <c r="D49" s="63"/>
      <c r="E49" s="63"/>
      <c r="F49" s="63"/>
      <c r="G49" s="17"/>
      <c r="H49" s="17"/>
      <c r="I49" s="17"/>
      <c r="J49" s="17"/>
      <c r="K49" s="17"/>
    </row>
    <row r="50" spans="1:11" ht="25.5" hidden="1">
      <c r="A50" s="82" t="s">
        <v>104</v>
      </c>
      <c r="B50" s="4"/>
      <c r="C50" s="4"/>
      <c r="D50" s="4"/>
      <c r="E50" s="4"/>
      <c r="F50" s="4"/>
      <c r="G50" s="17"/>
      <c r="H50" s="17"/>
      <c r="I50" s="17"/>
      <c r="J50" s="17"/>
      <c r="K50" s="17"/>
    </row>
    <row r="51" spans="1:11" ht="25.5" hidden="1">
      <c r="A51" s="82" t="s">
        <v>105</v>
      </c>
      <c r="B51" s="4"/>
      <c r="C51" s="4"/>
      <c r="D51" s="4"/>
      <c r="E51" s="4"/>
      <c r="F51" s="4"/>
      <c r="G51" s="17"/>
      <c r="H51" s="17"/>
      <c r="I51" s="17"/>
      <c r="J51" s="17"/>
      <c r="K51" s="17"/>
    </row>
    <row r="52" spans="1:11" ht="38.25" hidden="1">
      <c r="A52" s="82" t="s">
        <v>106</v>
      </c>
      <c r="B52" s="74"/>
      <c r="C52" s="74"/>
      <c r="D52" s="74"/>
      <c r="E52" s="11"/>
      <c r="F52" s="11"/>
      <c r="G52" s="17"/>
      <c r="H52" s="17"/>
      <c r="I52" s="17"/>
      <c r="J52" s="17"/>
      <c r="K52" s="17"/>
    </row>
    <row r="53" spans="1:11" hidden="1">
      <c r="A53" s="79" t="s">
        <v>107</v>
      </c>
      <c r="B53" s="73"/>
      <c r="C53" s="73"/>
      <c r="D53" s="73"/>
      <c r="E53" s="10"/>
      <c r="F53" s="10" t="b">
        <v>1</v>
      </c>
      <c r="G53" s="17"/>
      <c r="H53" s="17"/>
      <c r="I53" s="17"/>
      <c r="J53" s="17"/>
      <c r="K53" s="17"/>
    </row>
    <row r="54" spans="1:11" hidden="1">
      <c r="A54" s="80" t="s">
        <v>108</v>
      </c>
      <c r="B54" s="79"/>
      <c r="C54" s="79"/>
      <c r="D54" s="79"/>
      <c r="E54" s="10"/>
      <c r="F54" s="10" t="b">
        <v>0</v>
      </c>
      <c r="G54" s="17"/>
      <c r="H54" s="17"/>
      <c r="I54" s="17"/>
      <c r="J54" s="17"/>
      <c r="K54" s="17"/>
    </row>
    <row r="55" spans="1:11" hidden="1">
      <c r="A55" s="83"/>
      <c r="B55" s="75">
        <f>COUNT(Travel!B12:B22)</f>
        <v>7</v>
      </c>
      <c r="C55" s="75"/>
      <c r="D55" s="75">
        <f>COUNTIF(Travel!D12:D22,"*")</f>
        <v>7</v>
      </c>
      <c r="E55" s="76"/>
      <c r="F55" s="76" t="b">
        <f>MIN(B55,D55)=MAX(B55,D55)</f>
        <v>1</v>
      </c>
      <c r="G55" s="17"/>
      <c r="H55" s="17"/>
      <c r="I55" s="17"/>
      <c r="J55" s="17"/>
      <c r="K55" s="17"/>
    </row>
    <row r="56" spans="1:11" hidden="1">
      <c r="A56" s="83" t="s">
        <v>109</v>
      </c>
      <c r="B56" s="75">
        <f>COUNT(Travel!B27:B306)</f>
        <v>271</v>
      </c>
      <c r="C56" s="75"/>
      <c r="D56" s="75">
        <f>COUNTIF(Travel!D27:D306,"*")</f>
        <v>271</v>
      </c>
      <c r="E56" s="76"/>
      <c r="F56" s="76" t="b">
        <f>MIN(B56,D56)=MAX(B56,D56)</f>
        <v>1</v>
      </c>
    </row>
    <row r="57" spans="1:11" hidden="1">
      <c r="A57" s="84"/>
      <c r="B57" s="75">
        <f>COUNT(Travel!B311:B321)</f>
        <v>8</v>
      </c>
      <c r="C57" s="75"/>
      <c r="D57" s="75">
        <f>COUNTIF(Travel!D311:D321,"*")</f>
        <v>8</v>
      </c>
      <c r="E57" s="76"/>
      <c r="F57" s="76" t="b">
        <f>MIN(B57,D57)=MAX(B57,D57)</f>
        <v>1</v>
      </c>
    </row>
    <row r="58" spans="1:11" hidden="1">
      <c r="A58" s="85" t="s">
        <v>110</v>
      </c>
      <c r="B58" s="77">
        <f>COUNT(Hospitality!B11:B24)</f>
        <v>0</v>
      </c>
      <c r="C58" s="77"/>
      <c r="D58" s="77">
        <f>COUNTIF(Hospitality!D11:D24,"*")</f>
        <v>0</v>
      </c>
      <c r="E58" s="78"/>
      <c r="F58" s="78" t="b">
        <f>MIN(B58,D58)=MAX(B58,D58)</f>
        <v>1</v>
      </c>
    </row>
    <row r="59" spans="1:11" hidden="1">
      <c r="A59" s="86" t="s">
        <v>111</v>
      </c>
      <c r="B59" s="76">
        <f>COUNT('All other expenses'!B11:B34)</f>
        <v>18</v>
      </c>
      <c r="C59" s="76"/>
      <c r="D59" s="76">
        <f>COUNTIF('All other expenses'!D11:D34,"*")</f>
        <v>17</v>
      </c>
      <c r="E59" s="76"/>
      <c r="F59" s="76" t="b">
        <f>MIN(B59,D59)=MAX(B59,D59)</f>
        <v>0</v>
      </c>
    </row>
    <row r="60" spans="1:11" hidden="1">
      <c r="A60" s="85" t="s">
        <v>112</v>
      </c>
      <c r="B60" s="77">
        <f>COUNTIF('Gifts and benefits'!B11:B24,"*")</f>
        <v>0</v>
      </c>
      <c r="C60" s="77">
        <f>COUNTIF('Gifts and benefits'!C11:C24,"*")</f>
        <v>0</v>
      </c>
      <c r="D60" s="77"/>
      <c r="E60" s="77">
        <f>COUNTA('Gifts and benefits'!E11:E24)</f>
        <v>0</v>
      </c>
      <c r="F60" s="78" t="b">
        <f>MIN(B60,C60,E60)=MAX(B60,C60,E60)</f>
        <v>1</v>
      </c>
    </row>
    <row r="61" spans="1:11"/>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0"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351"/>
  <sheetViews>
    <sheetView zoomScaleNormal="100" workbookViewId="0">
      <selection activeCell="A8" sqref="A8:E8"/>
    </sheetView>
  </sheetViews>
  <sheetFormatPr defaultColWidth="0" defaultRowHeight="12.75" zeroHeight="1"/>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c r="A1" s="169" t="s">
        <v>113</v>
      </c>
      <c r="B1" s="169"/>
      <c r="C1" s="169"/>
      <c r="D1" s="169"/>
      <c r="E1" s="169"/>
      <c r="F1" s="17"/>
    </row>
    <row r="2" spans="1:6" ht="21" customHeight="1">
      <c r="A2" s="3" t="s">
        <v>114</v>
      </c>
      <c r="B2" s="167" t="str">
        <f>'Summary and sign-off'!B2:F2</f>
        <v>Te Tāhū Hauora | Health Quality and Safety Commission</v>
      </c>
      <c r="C2" s="167"/>
      <c r="D2" s="167"/>
      <c r="E2" s="167"/>
      <c r="F2" s="17"/>
    </row>
    <row r="3" spans="1:6" ht="31.5">
      <c r="A3" s="3" t="s">
        <v>115</v>
      </c>
      <c r="B3" s="167" t="str">
        <f>'Summary and sign-off'!B3:F3</f>
        <v>Dr Peter Jansen</v>
      </c>
      <c r="C3" s="167"/>
      <c r="D3" s="167"/>
      <c r="E3" s="167"/>
      <c r="F3" s="17"/>
    </row>
    <row r="4" spans="1:6" ht="21" customHeight="1">
      <c r="A4" s="3" t="s">
        <v>116</v>
      </c>
      <c r="B4" s="167">
        <f>'Summary and sign-off'!B4:F4</f>
        <v>45108</v>
      </c>
      <c r="C4" s="167"/>
      <c r="D4" s="167"/>
      <c r="E4" s="167"/>
      <c r="F4" s="17"/>
    </row>
    <row r="5" spans="1:6" ht="21" customHeight="1">
      <c r="A5" s="3" t="s">
        <v>117</v>
      </c>
      <c r="B5" s="167">
        <f>'Summary and sign-off'!B5:F5</f>
        <v>45473</v>
      </c>
      <c r="C5" s="167"/>
      <c r="D5" s="167"/>
      <c r="E5" s="167"/>
      <c r="F5" s="17"/>
    </row>
    <row r="6" spans="1:6" ht="21" customHeight="1">
      <c r="A6" s="3" t="s">
        <v>118</v>
      </c>
      <c r="B6" s="162" t="s">
        <v>84</v>
      </c>
      <c r="C6" s="162"/>
      <c r="D6" s="162"/>
      <c r="E6" s="162"/>
      <c r="F6" s="17"/>
    </row>
    <row r="7" spans="1:6" ht="21" customHeight="1">
      <c r="A7" s="3" t="s">
        <v>58</v>
      </c>
      <c r="B7" s="162" t="s">
        <v>86</v>
      </c>
      <c r="C7" s="162"/>
      <c r="D7" s="162"/>
      <c r="E7" s="162"/>
      <c r="F7" s="17"/>
    </row>
    <row r="8" spans="1:6" ht="36" customHeight="1">
      <c r="A8" s="171" t="s">
        <v>119</v>
      </c>
      <c r="B8" s="172"/>
      <c r="C8" s="172"/>
      <c r="D8" s="172"/>
      <c r="E8" s="172"/>
      <c r="F8" s="19"/>
    </row>
    <row r="9" spans="1:6" ht="36" customHeight="1">
      <c r="A9" s="173" t="s">
        <v>120</v>
      </c>
      <c r="B9" s="174"/>
      <c r="C9" s="174"/>
      <c r="D9" s="174"/>
      <c r="E9" s="174"/>
      <c r="F9" s="19"/>
    </row>
    <row r="10" spans="1:6" ht="24.75" customHeight="1">
      <c r="A10" s="170" t="s">
        <v>121</v>
      </c>
      <c r="B10" s="175"/>
      <c r="C10" s="170"/>
      <c r="D10" s="170"/>
      <c r="E10" s="170"/>
      <c r="F10" s="29"/>
    </row>
    <row r="11" spans="1:6" ht="28.5" customHeight="1">
      <c r="A11" s="24" t="s">
        <v>122</v>
      </c>
      <c r="B11" s="24" t="s">
        <v>123</v>
      </c>
      <c r="C11" s="24" t="s">
        <v>124</v>
      </c>
      <c r="D11" s="24" t="s">
        <v>125</v>
      </c>
      <c r="E11" s="24" t="s">
        <v>126</v>
      </c>
      <c r="F11" s="30"/>
    </row>
    <row r="12" spans="1:6" s="2" customFormat="1">
      <c r="A12" s="134">
        <v>45372</v>
      </c>
      <c r="B12" s="135">
        <v>682.03</v>
      </c>
      <c r="C12" s="128" t="s">
        <v>127</v>
      </c>
      <c r="D12" s="136" t="s">
        <v>128</v>
      </c>
      <c r="E12" s="136" t="s">
        <v>129</v>
      </c>
      <c r="F12" s="1"/>
    </row>
    <row r="13" spans="1:6" s="2" customFormat="1">
      <c r="A13" s="134">
        <v>45372</v>
      </c>
      <c r="B13" s="135">
        <v>817.69</v>
      </c>
      <c r="C13" s="128" t="s">
        <v>130</v>
      </c>
      <c r="D13" s="136" t="s">
        <v>131</v>
      </c>
      <c r="E13" s="136" t="s">
        <v>129</v>
      </c>
      <c r="F13" s="1"/>
    </row>
    <row r="14" spans="1:6" s="2" customFormat="1">
      <c r="A14" s="134">
        <v>45372</v>
      </c>
      <c r="B14" s="135">
        <v>72.56</v>
      </c>
      <c r="C14" s="128" t="s">
        <v>127</v>
      </c>
      <c r="D14" s="136" t="s">
        <v>132</v>
      </c>
      <c r="E14" s="136" t="s">
        <v>129</v>
      </c>
      <c r="F14" s="1"/>
    </row>
    <row r="15" spans="1:6" s="2" customFormat="1">
      <c r="A15" s="134">
        <v>45469</v>
      </c>
      <c r="B15" s="128">
        <v>54.26</v>
      </c>
      <c r="C15" s="128" t="s">
        <v>133</v>
      </c>
      <c r="D15" s="136" t="s">
        <v>134</v>
      </c>
      <c r="E15" s="136" t="s">
        <v>135</v>
      </c>
      <c r="F15" s="1"/>
    </row>
    <row r="16" spans="1:6" s="2" customFormat="1">
      <c r="A16" s="134">
        <v>45469</v>
      </c>
      <c r="B16" s="135">
        <v>674.84</v>
      </c>
      <c r="C16" s="128" t="s">
        <v>127</v>
      </c>
      <c r="D16" s="136" t="s">
        <v>128</v>
      </c>
      <c r="E16" s="136" t="s">
        <v>136</v>
      </c>
      <c r="F16" s="1"/>
    </row>
    <row r="17" spans="1:6" s="2" customFormat="1">
      <c r="A17" s="137">
        <v>45469</v>
      </c>
      <c r="B17" s="128">
        <v>681.87</v>
      </c>
      <c r="C17" s="128" t="s">
        <v>130</v>
      </c>
      <c r="D17" s="128" t="s">
        <v>131</v>
      </c>
      <c r="E17" s="136" t="s">
        <v>136</v>
      </c>
      <c r="F17" s="1"/>
    </row>
    <row r="18" spans="1:6" s="2" customFormat="1">
      <c r="A18" s="137">
        <v>45469</v>
      </c>
      <c r="B18" s="138">
        <v>200.4</v>
      </c>
      <c r="C18" s="128" t="s">
        <v>127</v>
      </c>
      <c r="D18" s="136" t="s">
        <v>132</v>
      </c>
      <c r="E18" s="136" t="s">
        <v>136</v>
      </c>
      <c r="F18" s="1"/>
    </row>
    <row r="19" spans="1:6" s="2" customFormat="1" ht="12.75" customHeight="1">
      <c r="A19" s="137"/>
      <c r="B19" s="138"/>
      <c r="C19" s="136"/>
      <c r="D19" s="136"/>
      <c r="E19" s="136"/>
      <c r="F19" s="1"/>
    </row>
    <row r="20" spans="1:6" s="2" customFormat="1">
      <c r="A20" s="139"/>
      <c r="B20" s="138"/>
      <c r="C20" s="136"/>
      <c r="D20" s="136"/>
      <c r="E20" s="136"/>
      <c r="F20" s="1"/>
    </row>
    <row r="21" spans="1:6" s="2" customFormat="1">
      <c r="A21" s="140"/>
      <c r="B21" s="138"/>
      <c r="C21" s="136"/>
      <c r="D21" s="136"/>
      <c r="E21" s="136"/>
      <c r="F21" s="1"/>
    </row>
    <row r="22" spans="1:6" s="2" customFormat="1" hidden="1">
      <c r="A22" s="130"/>
      <c r="B22" s="131"/>
      <c r="C22" s="132"/>
      <c r="D22" s="132"/>
      <c r="E22" s="133"/>
      <c r="F22" s="1"/>
    </row>
    <row r="23" spans="1:6" ht="19.5" customHeight="1">
      <c r="A23" s="71" t="s">
        <v>137</v>
      </c>
      <c r="B23" s="72">
        <f>SUM(B12:B22)</f>
        <v>3183.65</v>
      </c>
      <c r="C23" s="124" t="str">
        <f>IF(SUBTOTAL(3,B12:B22)=SUBTOTAL(103,B12:B22),'Summary and sign-off'!$A$48,'Summary and sign-off'!$A$49)</f>
        <v>Check - there are no hidden rows with data</v>
      </c>
      <c r="D23" s="168" t="str">
        <f>IF('Summary and sign-off'!F55='Summary and sign-off'!F54,'Summary and sign-off'!A51,'Summary and sign-off'!A50)</f>
        <v>Check - each entry provides sufficient information</v>
      </c>
      <c r="E23" s="168"/>
      <c r="F23" s="17"/>
    </row>
    <row r="24" spans="1:6" ht="10.5" customHeight="1">
      <c r="A24" s="17"/>
      <c r="B24" s="19"/>
      <c r="C24" s="17"/>
      <c r="D24" s="17"/>
      <c r="E24" s="17"/>
      <c r="F24" s="17"/>
    </row>
    <row r="25" spans="1:6" ht="24.75" customHeight="1">
      <c r="A25" s="170" t="s">
        <v>138</v>
      </c>
      <c r="B25" s="170"/>
      <c r="C25" s="170"/>
      <c r="D25" s="170"/>
      <c r="E25" s="170"/>
      <c r="F25" s="29"/>
    </row>
    <row r="26" spans="1:6" ht="32.450000000000003" customHeight="1">
      <c r="A26" s="24" t="s">
        <v>122</v>
      </c>
      <c r="B26" s="24" t="s">
        <v>65</v>
      </c>
      <c r="C26" s="24" t="s">
        <v>139</v>
      </c>
      <c r="D26" s="24" t="s">
        <v>125</v>
      </c>
      <c r="E26" s="24" t="s">
        <v>126</v>
      </c>
      <c r="F26" s="30"/>
    </row>
    <row r="27" spans="1:6" s="2" customFormat="1" ht="12.75" customHeight="1">
      <c r="A27" s="141">
        <v>45076</v>
      </c>
      <c r="B27" s="142">
        <v>311.3</v>
      </c>
      <c r="C27" s="128" t="s">
        <v>140</v>
      </c>
      <c r="D27" s="143" t="s">
        <v>131</v>
      </c>
      <c r="E27" s="136" t="s">
        <v>141</v>
      </c>
      <c r="F27" s="1"/>
    </row>
    <row r="28" spans="1:6" s="2" customFormat="1" ht="12.75" customHeight="1">
      <c r="A28" s="141">
        <v>45089</v>
      </c>
      <c r="B28" s="142">
        <v>597.39</v>
      </c>
      <c r="C28" s="128" t="s">
        <v>142</v>
      </c>
      <c r="D28" s="143" t="s">
        <v>131</v>
      </c>
      <c r="E28" s="136" t="s">
        <v>141</v>
      </c>
      <c r="F28" s="1"/>
    </row>
    <row r="29" spans="1:6" s="2" customFormat="1" ht="12.75" customHeight="1">
      <c r="A29" s="141">
        <v>45103</v>
      </c>
      <c r="B29" s="142">
        <v>213.63</v>
      </c>
      <c r="C29" s="128" t="s">
        <v>143</v>
      </c>
      <c r="D29" s="143" t="s">
        <v>128</v>
      </c>
      <c r="E29" s="136" t="s">
        <v>141</v>
      </c>
      <c r="F29" s="1"/>
    </row>
    <row r="30" spans="1:6" s="2" customFormat="1" ht="12.75" customHeight="1">
      <c r="A30" s="141">
        <v>45110</v>
      </c>
      <c r="B30" s="142">
        <v>137.49</v>
      </c>
      <c r="C30" s="128" t="s">
        <v>144</v>
      </c>
      <c r="D30" s="143" t="s">
        <v>128</v>
      </c>
      <c r="E30" s="136" t="s">
        <v>141</v>
      </c>
      <c r="F30" s="1"/>
    </row>
    <row r="31" spans="1:6" s="2" customFormat="1" ht="12.75" customHeight="1">
      <c r="A31" s="141">
        <v>45110</v>
      </c>
      <c r="B31" s="142">
        <v>508.7</v>
      </c>
      <c r="C31" s="128" t="s">
        <v>145</v>
      </c>
      <c r="D31" s="143" t="s">
        <v>131</v>
      </c>
      <c r="E31" s="136" t="s">
        <v>141</v>
      </c>
      <c r="F31" s="1"/>
    </row>
    <row r="32" spans="1:6" s="2" customFormat="1" ht="12.75" customHeight="1">
      <c r="A32" s="144">
        <v>45110</v>
      </c>
      <c r="B32" s="142">
        <v>37.89</v>
      </c>
      <c r="C32" s="128" t="s">
        <v>146</v>
      </c>
      <c r="D32" s="143" t="s">
        <v>132</v>
      </c>
      <c r="E32" s="136" t="s">
        <v>141</v>
      </c>
      <c r="F32" s="1"/>
    </row>
    <row r="33" spans="1:6" s="2" customFormat="1" ht="12.75" customHeight="1">
      <c r="A33" s="145">
        <v>45110</v>
      </c>
      <c r="B33" s="142">
        <v>55.35</v>
      </c>
      <c r="C33" s="128" t="s">
        <v>147</v>
      </c>
      <c r="D33" s="143" t="s">
        <v>134</v>
      </c>
      <c r="E33" s="136" t="s">
        <v>135</v>
      </c>
      <c r="F33" s="1"/>
    </row>
    <row r="34" spans="1:6" s="2" customFormat="1" ht="12.75" customHeight="1">
      <c r="A34" s="144">
        <v>45113</v>
      </c>
      <c r="B34" s="142">
        <v>90.87</v>
      </c>
      <c r="C34" s="128" t="s">
        <v>148</v>
      </c>
      <c r="D34" s="143" t="s">
        <v>132</v>
      </c>
      <c r="E34" s="136" t="s">
        <v>135</v>
      </c>
      <c r="F34" s="1"/>
    </row>
    <row r="35" spans="1:6" s="2" customFormat="1" ht="12.75" customHeight="1">
      <c r="A35" s="145">
        <v>45113</v>
      </c>
      <c r="B35" s="142">
        <v>25.65</v>
      </c>
      <c r="C35" s="128" t="s">
        <v>149</v>
      </c>
      <c r="D35" s="143" t="s">
        <v>134</v>
      </c>
      <c r="E35" s="136" t="s">
        <v>141</v>
      </c>
      <c r="F35" s="1"/>
    </row>
    <row r="36" spans="1:6" s="2" customFormat="1" ht="12.75" customHeight="1">
      <c r="A36" s="141">
        <v>45116</v>
      </c>
      <c r="B36" s="142">
        <v>282.56</v>
      </c>
      <c r="C36" s="128" t="s">
        <v>150</v>
      </c>
      <c r="D36" s="143" t="s">
        <v>128</v>
      </c>
      <c r="E36" s="136" t="s">
        <v>141</v>
      </c>
      <c r="F36" s="1"/>
    </row>
    <row r="37" spans="1:6" s="2" customFormat="1" ht="12.75" customHeight="1">
      <c r="A37" s="141">
        <v>45116</v>
      </c>
      <c r="B37" s="142">
        <v>508.7</v>
      </c>
      <c r="C37" s="128" t="s">
        <v>151</v>
      </c>
      <c r="D37" s="143" t="s">
        <v>131</v>
      </c>
      <c r="E37" s="136" t="s">
        <v>141</v>
      </c>
      <c r="F37" s="1"/>
    </row>
    <row r="38" spans="1:6" s="2" customFormat="1" ht="12.75" customHeight="1">
      <c r="A38" s="144">
        <v>45116</v>
      </c>
      <c r="B38" s="142">
        <v>38.08</v>
      </c>
      <c r="C38" s="128" t="s">
        <v>146</v>
      </c>
      <c r="D38" s="143" t="s">
        <v>132</v>
      </c>
      <c r="E38" s="136" t="s">
        <v>141</v>
      </c>
      <c r="F38" s="1"/>
    </row>
    <row r="39" spans="1:6" s="2" customFormat="1" ht="12.75" customHeight="1">
      <c r="A39" s="145">
        <v>45116</v>
      </c>
      <c r="B39" s="142">
        <v>47.94</v>
      </c>
      <c r="C39" s="128" t="s">
        <v>147</v>
      </c>
      <c r="D39" s="143" t="s">
        <v>134</v>
      </c>
      <c r="E39" s="136" t="s">
        <v>135</v>
      </c>
      <c r="F39" s="1"/>
    </row>
    <row r="40" spans="1:6" s="2" customFormat="1" ht="12.75" customHeight="1">
      <c r="A40" s="144">
        <v>45119</v>
      </c>
      <c r="B40" s="142">
        <v>89.53</v>
      </c>
      <c r="C40" s="128" t="s">
        <v>148</v>
      </c>
      <c r="D40" s="143" t="s">
        <v>132</v>
      </c>
      <c r="E40" s="136" t="s">
        <v>135</v>
      </c>
      <c r="F40" s="1"/>
    </row>
    <row r="41" spans="1:6" s="2" customFormat="1" ht="12.75" customHeight="1">
      <c r="A41" s="145">
        <v>45119</v>
      </c>
      <c r="B41" s="142">
        <v>26.7</v>
      </c>
      <c r="C41" s="128" t="s">
        <v>149</v>
      </c>
      <c r="D41" s="143" t="s">
        <v>134</v>
      </c>
      <c r="E41" s="136" t="s">
        <v>141</v>
      </c>
      <c r="F41" s="1"/>
    </row>
    <row r="42" spans="1:6" s="2" customFormat="1" ht="12.75" customHeight="1">
      <c r="A42" s="141">
        <v>45125</v>
      </c>
      <c r="B42" s="142">
        <v>161.11000000000001</v>
      </c>
      <c r="C42" s="128" t="s">
        <v>152</v>
      </c>
      <c r="D42" s="143" t="s">
        <v>128</v>
      </c>
      <c r="E42" s="136" t="s">
        <v>141</v>
      </c>
      <c r="F42" s="1"/>
    </row>
    <row r="43" spans="1:6" s="2" customFormat="1" ht="12.75" customHeight="1">
      <c r="A43" s="141">
        <v>45125</v>
      </c>
      <c r="B43" s="142">
        <v>317.52999999999997</v>
      </c>
      <c r="C43" s="128" t="s">
        <v>153</v>
      </c>
      <c r="D43" s="143" t="s">
        <v>131</v>
      </c>
      <c r="E43" s="136" t="s">
        <v>141</v>
      </c>
      <c r="F43" s="1"/>
    </row>
    <row r="44" spans="1:6" s="2" customFormat="1" ht="12.75" customHeight="1">
      <c r="A44" s="144">
        <v>45125</v>
      </c>
      <c r="B44" s="142">
        <v>45.89</v>
      </c>
      <c r="C44" s="128" t="s">
        <v>146</v>
      </c>
      <c r="D44" s="143" t="s">
        <v>132</v>
      </c>
      <c r="E44" s="136" t="s">
        <v>141</v>
      </c>
      <c r="F44" s="1"/>
    </row>
    <row r="45" spans="1:6" s="2" customFormat="1" ht="12.75" customHeight="1">
      <c r="A45" s="145">
        <v>45125</v>
      </c>
      <c r="B45" s="142">
        <v>56.71</v>
      </c>
      <c r="C45" s="128" t="s">
        <v>147</v>
      </c>
      <c r="D45" s="143" t="s">
        <v>134</v>
      </c>
      <c r="E45" s="136" t="s">
        <v>141</v>
      </c>
      <c r="F45" s="1"/>
    </row>
    <row r="46" spans="1:6" s="2" customFormat="1" ht="12.75" customHeight="1">
      <c r="A46" s="144">
        <v>45127</v>
      </c>
      <c r="B46" s="142">
        <v>105.7</v>
      </c>
      <c r="C46" s="128" t="s">
        <v>148</v>
      </c>
      <c r="D46" s="143" t="s">
        <v>132</v>
      </c>
      <c r="E46" s="136" t="s">
        <v>135</v>
      </c>
      <c r="F46" s="1"/>
    </row>
    <row r="47" spans="1:6" s="2" customFormat="1" ht="12.75" customHeight="1">
      <c r="A47" s="145">
        <v>45127</v>
      </c>
      <c r="B47" s="142">
        <v>28.8</v>
      </c>
      <c r="C47" s="128" t="s">
        <v>149</v>
      </c>
      <c r="D47" s="143" t="s">
        <v>134</v>
      </c>
      <c r="E47" s="136" t="s">
        <v>141</v>
      </c>
      <c r="F47" s="1"/>
    </row>
    <row r="48" spans="1:6" s="2" customFormat="1" ht="12.75" customHeight="1">
      <c r="A48" s="141">
        <v>45131</v>
      </c>
      <c r="B48" s="142">
        <v>97.85</v>
      </c>
      <c r="C48" s="128" t="s">
        <v>154</v>
      </c>
      <c r="D48" s="143" t="s">
        <v>128</v>
      </c>
      <c r="E48" s="136" t="s">
        <v>141</v>
      </c>
      <c r="F48" s="1"/>
    </row>
    <row r="49" spans="1:6" s="2" customFormat="1" ht="12.75" customHeight="1">
      <c r="A49" s="144">
        <v>45131</v>
      </c>
      <c r="B49" s="142">
        <v>65.34</v>
      </c>
      <c r="C49" s="128" t="s">
        <v>146</v>
      </c>
      <c r="D49" s="143" t="s">
        <v>132</v>
      </c>
      <c r="E49" s="136" t="s">
        <v>141</v>
      </c>
      <c r="F49" s="1"/>
    </row>
    <row r="50" spans="1:6" s="2" customFormat="1" ht="12.75" customHeight="1">
      <c r="A50" s="145">
        <v>45131</v>
      </c>
      <c r="B50" s="142">
        <v>55.35</v>
      </c>
      <c r="C50" s="128" t="s">
        <v>147</v>
      </c>
      <c r="D50" s="143" t="s">
        <v>134</v>
      </c>
      <c r="E50" s="136" t="s">
        <v>135</v>
      </c>
      <c r="F50" s="1"/>
    </row>
    <row r="51" spans="1:6" s="2" customFormat="1" ht="12.75" customHeight="1">
      <c r="A51" s="144">
        <v>45134</v>
      </c>
      <c r="B51" s="142">
        <v>99.96</v>
      </c>
      <c r="C51" s="128" t="s">
        <v>148</v>
      </c>
      <c r="D51" s="143" t="s">
        <v>132</v>
      </c>
      <c r="E51" s="136" t="s">
        <v>135</v>
      </c>
      <c r="F51" s="1"/>
    </row>
    <row r="52" spans="1:6" s="2" customFormat="1" ht="12.75" customHeight="1">
      <c r="A52" s="141">
        <v>45138</v>
      </c>
      <c r="B52" s="142">
        <v>137.49</v>
      </c>
      <c r="C52" s="128" t="s">
        <v>155</v>
      </c>
      <c r="D52" s="143" t="s">
        <v>128</v>
      </c>
      <c r="E52" s="136" t="s">
        <v>141</v>
      </c>
      <c r="F52" s="1"/>
    </row>
    <row r="53" spans="1:6" s="2" customFormat="1" ht="12.75" customHeight="1">
      <c r="A53" s="145">
        <v>45138</v>
      </c>
      <c r="B53" s="142">
        <v>54.14</v>
      </c>
      <c r="C53" s="128" t="s">
        <v>147</v>
      </c>
      <c r="D53" s="143" t="s">
        <v>134</v>
      </c>
      <c r="E53" s="136" t="s">
        <v>135</v>
      </c>
      <c r="F53" s="1"/>
    </row>
    <row r="54" spans="1:6" s="2" customFormat="1" ht="12.75" customHeight="1">
      <c r="A54" s="141">
        <v>45145</v>
      </c>
      <c r="B54" s="142">
        <v>355.09</v>
      </c>
      <c r="C54" s="128" t="s">
        <v>144</v>
      </c>
      <c r="D54" s="143" t="s">
        <v>128</v>
      </c>
      <c r="E54" s="136" t="s">
        <v>141</v>
      </c>
      <c r="F54" s="1"/>
    </row>
    <row r="55" spans="1:6" s="2" customFormat="1" ht="12.75" customHeight="1">
      <c r="A55" s="141">
        <v>45153</v>
      </c>
      <c r="B55" s="142">
        <v>517.9</v>
      </c>
      <c r="C55" s="128" t="s">
        <v>143</v>
      </c>
      <c r="D55" s="143" t="s">
        <v>128</v>
      </c>
      <c r="E55" s="136" t="s">
        <v>141</v>
      </c>
      <c r="F55" s="1"/>
    </row>
    <row r="56" spans="1:6" s="2" customFormat="1" ht="12.75" customHeight="1">
      <c r="A56" s="141">
        <v>45160</v>
      </c>
      <c r="B56" s="142">
        <v>452.94</v>
      </c>
      <c r="C56" s="128" t="s">
        <v>156</v>
      </c>
      <c r="D56" s="143" t="s">
        <v>128</v>
      </c>
      <c r="E56" s="136" t="s">
        <v>141</v>
      </c>
      <c r="F56" s="1"/>
    </row>
    <row r="57" spans="1:6" s="2" customFormat="1" ht="12.75" customHeight="1">
      <c r="A57" s="141">
        <v>45102</v>
      </c>
      <c r="B57" s="142">
        <v>796.52</v>
      </c>
      <c r="C57" s="128" t="s">
        <v>157</v>
      </c>
      <c r="D57" s="143" t="s">
        <v>131</v>
      </c>
      <c r="E57" s="136" t="s">
        <v>141</v>
      </c>
      <c r="F57" s="1"/>
    </row>
    <row r="58" spans="1:6" s="2" customFormat="1" ht="12.75" customHeight="1">
      <c r="A58" s="141">
        <v>45138</v>
      </c>
      <c r="B58" s="142">
        <v>518.87</v>
      </c>
      <c r="C58" s="128" t="s">
        <v>158</v>
      </c>
      <c r="D58" s="143" t="s">
        <v>131</v>
      </c>
      <c r="E58" s="136" t="s">
        <v>141</v>
      </c>
      <c r="F58" s="1"/>
    </row>
    <row r="59" spans="1:6" s="2" customFormat="1" ht="12.75" customHeight="1">
      <c r="A59" s="145">
        <v>45138</v>
      </c>
      <c r="B59" s="142">
        <v>46.67</v>
      </c>
      <c r="C59" s="128" t="s">
        <v>159</v>
      </c>
      <c r="D59" s="143" t="s">
        <v>132</v>
      </c>
      <c r="E59" s="136" t="s">
        <v>141</v>
      </c>
      <c r="F59" s="1"/>
    </row>
    <row r="60" spans="1:6" s="2" customFormat="1" ht="12.75" customHeight="1">
      <c r="A60" s="145">
        <v>45141</v>
      </c>
      <c r="B60" s="142">
        <v>31.29</v>
      </c>
      <c r="C60" s="128" t="s">
        <v>149</v>
      </c>
      <c r="D60" s="143" t="s">
        <v>134</v>
      </c>
      <c r="E60" s="136" t="s">
        <v>141</v>
      </c>
      <c r="F60" s="1"/>
    </row>
    <row r="61" spans="1:6" s="2" customFormat="1" ht="12.75" customHeight="1">
      <c r="A61" s="145">
        <v>45141</v>
      </c>
      <c r="B61" s="142">
        <v>62.29</v>
      </c>
      <c r="C61" s="128" t="s">
        <v>148</v>
      </c>
      <c r="D61" s="143" t="s">
        <v>134</v>
      </c>
      <c r="E61" s="136" t="s">
        <v>135</v>
      </c>
      <c r="F61" s="1"/>
    </row>
    <row r="62" spans="1:6" s="2" customFormat="1" ht="12.75" customHeight="1">
      <c r="A62" s="141">
        <v>45145</v>
      </c>
      <c r="B62" s="142">
        <v>339.13</v>
      </c>
      <c r="C62" s="128" t="s">
        <v>160</v>
      </c>
      <c r="D62" s="143" t="s">
        <v>131</v>
      </c>
      <c r="E62" s="136" t="s">
        <v>141</v>
      </c>
      <c r="F62" s="1"/>
    </row>
    <row r="63" spans="1:6" s="2" customFormat="1" ht="12.75" customHeight="1">
      <c r="A63" s="145">
        <v>45145</v>
      </c>
      <c r="B63" s="142">
        <v>45.04</v>
      </c>
      <c r="C63" s="128" t="s">
        <v>159</v>
      </c>
      <c r="D63" s="143" t="s">
        <v>132</v>
      </c>
      <c r="E63" s="136" t="s">
        <v>141</v>
      </c>
      <c r="F63" s="1"/>
    </row>
    <row r="64" spans="1:6" s="2" customFormat="1" ht="12.75" customHeight="1">
      <c r="A64" s="145">
        <v>45145</v>
      </c>
      <c r="B64" s="142">
        <v>54.72</v>
      </c>
      <c r="C64" s="128" t="s">
        <v>147</v>
      </c>
      <c r="D64" s="143" t="s">
        <v>134</v>
      </c>
      <c r="E64" s="136" t="s">
        <v>135</v>
      </c>
      <c r="F64" s="1"/>
    </row>
    <row r="65" spans="1:6" s="2" customFormat="1" ht="12.75" customHeight="1">
      <c r="A65" s="145">
        <v>45147</v>
      </c>
      <c r="B65" s="142">
        <v>89.53</v>
      </c>
      <c r="C65" s="128" t="s">
        <v>148</v>
      </c>
      <c r="D65" s="143" t="s">
        <v>132</v>
      </c>
      <c r="E65" s="136" t="s">
        <v>141</v>
      </c>
      <c r="F65" s="1"/>
    </row>
    <row r="66" spans="1:6" s="2" customFormat="1" ht="12.75" customHeight="1">
      <c r="A66" s="145">
        <v>45147</v>
      </c>
      <c r="B66" s="142">
        <v>26.9</v>
      </c>
      <c r="C66" s="128" t="s">
        <v>149</v>
      </c>
      <c r="D66" s="143" t="s">
        <v>134</v>
      </c>
      <c r="E66" s="136" t="s">
        <v>141</v>
      </c>
      <c r="F66" s="1"/>
    </row>
    <row r="67" spans="1:6" s="2" customFormat="1" ht="12.75" customHeight="1">
      <c r="A67" s="141">
        <v>45153</v>
      </c>
      <c r="B67" s="142">
        <v>447.03</v>
      </c>
      <c r="C67" s="128" t="s">
        <v>161</v>
      </c>
      <c r="D67" s="143" t="s">
        <v>131</v>
      </c>
      <c r="E67" s="136" t="s">
        <v>141</v>
      </c>
      <c r="F67" s="1"/>
    </row>
    <row r="68" spans="1:6" s="2" customFormat="1" ht="12.75" customHeight="1">
      <c r="A68" s="141">
        <v>45153</v>
      </c>
      <c r="B68" s="142">
        <v>140.01</v>
      </c>
      <c r="C68" s="128" t="s">
        <v>143</v>
      </c>
      <c r="D68" s="143" t="s">
        <v>128</v>
      </c>
      <c r="E68" s="136" t="s">
        <v>141</v>
      </c>
      <c r="F68" s="1"/>
    </row>
    <row r="69" spans="1:6" s="2" customFormat="1" ht="12.75" customHeight="1">
      <c r="A69" s="145">
        <v>45153</v>
      </c>
      <c r="B69" s="142">
        <v>44.95</v>
      </c>
      <c r="C69" s="128" t="s">
        <v>159</v>
      </c>
      <c r="D69" s="143" t="s">
        <v>132</v>
      </c>
      <c r="E69" s="136" t="s">
        <v>141</v>
      </c>
      <c r="F69" s="1"/>
    </row>
    <row r="70" spans="1:6" s="2" customFormat="1" ht="12.75" customHeight="1">
      <c r="A70" s="145">
        <v>45153</v>
      </c>
      <c r="B70" s="142">
        <v>47.41</v>
      </c>
      <c r="C70" s="128" t="s">
        <v>147</v>
      </c>
      <c r="D70" s="143" t="s">
        <v>134</v>
      </c>
      <c r="E70" s="136" t="s">
        <v>135</v>
      </c>
      <c r="F70" s="1"/>
    </row>
    <row r="71" spans="1:6" s="2" customFormat="1" ht="12.75" customHeight="1">
      <c r="A71" s="145">
        <v>45155</v>
      </c>
      <c r="B71" s="142">
        <v>31.46</v>
      </c>
      <c r="C71" s="128" t="s">
        <v>149</v>
      </c>
      <c r="D71" s="143" t="s">
        <v>134</v>
      </c>
      <c r="E71" s="136" t="s">
        <v>141</v>
      </c>
      <c r="F71" s="1"/>
    </row>
    <row r="72" spans="1:6" s="2" customFormat="1" ht="12.75" customHeight="1">
      <c r="A72" s="145">
        <v>45155</v>
      </c>
      <c r="B72" s="142">
        <v>49.94</v>
      </c>
      <c r="C72" s="128" t="s">
        <v>148</v>
      </c>
      <c r="D72" s="143" t="s">
        <v>134</v>
      </c>
      <c r="E72" s="136" t="s">
        <v>135</v>
      </c>
      <c r="F72" s="1"/>
    </row>
    <row r="73" spans="1:6" s="2" customFormat="1" ht="12.75" customHeight="1">
      <c r="A73" s="141">
        <v>45160</v>
      </c>
      <c r="B73" s="142">
        <v>508.7</v>
      </c>
      <c r="C73" s="128" t="s">
        <v>162</v>
      </c>
      <c r="D73" s="143" t="s">
        <v>131</v>
      </c>
      <c r="E73" s="136" t="s">
        <v>141</v>
      </c>
      <c r="F73" s="1"/>
    </row>
    <row r="74" spans="1:6" s="2" customFormat="1" ht="12.75" customHeight="1">
      <c r="A74" s="141">
        <v>45160</v>
      </c>
      <c r="B74" s="142">
        <v>172.92</v>
      </c>
      <c r="C74" s="128" t="s">
        <v>156</v>
      </c>
      <c r="D74" s="143" t="s">
        <v>128</v>
      </c>
      <c r="E74" s="136" t="s">
        <v>141</v>
      </c>
      <c r="F74" s="1"/>
    </row>
    <row r="75" spans="1:6" s="2" customFormat="1" ht="12.75" customHeight="1">
      <c r="A75" s="141">
        <v>45160</v>
      </c>
      <c r="B75" s="142">
        <v>32.049999999999997</v>
      </c>
      <c r="C75" s="128" t="s">
        <v>143</v>
      </c>
      <c r="D75" s="143" t="s">
        <v>128</v>
      </c>
      <c r="E75" s="136" t="s">
        <v>141</v>
      </c>
      <c r="F75" s="1"/>
    </row>
    <row r="76" spans="1:6" s="2" customFormat="1" ht="12.75" customHeight="1">
      <c r="A76" s="145">
        <v>45160</v>
      </c>
      <c r="B76" s="142">
        <v>44.4</v>
      </c>
      <c r="C76" s="128" t="s">
        <v>159</v>
      </c>
      <c r="D76" s="143" t="s">
        <v>132</v>
      </c>
      <c r="E76" s="136" t="s">
        <v>141</v>
      </c>
      <c r="F76" s="1"/>
    </row>
    <row r="77" spans="1:6" s="2" customFormat="1" ht="12.75" customHeight="1">
      <c r="A77" s="145">
        <v>45160</v>
      </c>
      <c r="B77" s="142">
        <v>60.76</v>
      </c>
      <c r="C77" s="128" t="s">
        <v>147</v>
      </c>
      <c r="D77" s="143" t="s">
        <v>134</v>
      </c>
      <c r="E77" s="136" t="s">
        <v>135</v>
      </c>
      <c r="F77" s="1"/>
    </row>
    <row r="78" spans="1:6" s="2" customFormat="1" ht="12.75" customHeight="1">
      <c r="A78" s="145">
        <v>45161</v>
      </c>
      <c r="B78" s="142">
        <v>22.19</v>
      </c>
      <c r="C78" s="128" t="s">
        <v>149</v>
      </c>
      <c r="D78" s="143" t="s">
        <v>134</v>
      </c>
      <c r="E78" s="136" t="s">
        <v>141</v>
      </c>
      <c r="F78" s="1"/>
    </row>
    <row r="79" spans="1:6" s="2" customFormat="1" ht="12.75" customHeight="1">
      <c r="A79" s="145">
        <v>45161</v>
      </c>
      <c r="B79" s="142">
        <v>33.619999999999997</v>
      </c>
      <c r="C79" s="128" t="s">
        <v>159</v>
      </c>
      <c r="D79" s="143" t="s">
        <v>134</v>
      </c>
      <c r="E79" s="146" t="s">
        <v>141</v>
      </c>
      <c r="F79" s="1"/>
    </row>
    <row r="80" spans="1:6" s="2" customFormat="1" ht="12.75" customHeight="1">
      <c r="A80" s="145">
        <v>45161</v>
      </c>
      <c r="B80" s="142">
        <v>8.8000000000000007</v>
      </c>
      <c r="C80" s="128" t="s">
        <v>163</v>
      </c>
      <c r="D80" s="143" t="s">
        <v>134</v>
      </c>
      <c r="E80" s="146" t="s">
        <v>141</v>
      </c>
      <c r="F80" s="1"/>
    </row>
    <row r="81" spans="1:6" s="2" customFormat="1" ht="12.75" customHeight="1">
      <c r="A81" s="145">
        <v>45161</v>
      </c>
      <c r="B81" s="142">
        <v>9.5299999999999994</v>
      </c>
      <c r="C81" s="128" t="s">
        <v>164</v>
      </c>
      <c r="D81" s="143" t="s">
        <v>134</v>
      </c>
      <c r="E81" s="146" t="s">
        <v>141</v>
      </c>
      <c r="F81" s="1"/>
    </row>
    <row r="82" spans="1:6" s="2" customFormat="1" ht="12.75" customHeight="1">
      <c r="A82" s="145">
        <v>45162</v>
      </c>
      <c r="B82" s="142">
        <v>54.53</v>
      </c>
      <c r="C82" s="128" t="s">
        <v>148</v>
      </c>
      <c r="D82" s="143" t="s">
        <v>134</v>
      </c>
      <c r="E82" s="146" t="s">
        <v>135</v>
      </c>
      <c r="F82" s="1"/>
    </row>
    <row r="83" spans="1:6" s="2" customFormat="1" ht="12.75" customHeight="1">
      <c r="A83" s="141">
        <v>45166</v>
      </c>
      <c r="B83" s="142">
        <v>522.11</v>
      </c>
      <c r="C83" s="128" t="s">
        <v>165</v>
      </c>
      <c r="D83" s="143" t="s">
        <v>128</v>
      </c>
      <c r="E83" s="146" t="s">
        <v>141</v>
      </c>
      <c r="F83" s="1"/>
    </row>
    <row r="84" spans="1:6" s="2" customFormat="1" ht="12.75" customHeight="1">
      <c r="A84" s="145">
        <v>45166</v>
      </c>
      <c r="B84" s="142">
        <v>49.13</v>
      </c>
      <c r="C84" s="128" t="s">
        <v>159</v>
      </c>
      <c r="D84" s="143" t="s">
        <v>132</v>
      </c>
      <c r="E84" s="128" t="s">
        <v>141</v>
      </c>
      <c r="F84" s="1"/>
    </row>
    <row r="85" spans="1:6" s="2" customFormat="1" ht="12.75" customHeight="1">
      <c r="A85" s="145">
        <v>45166</v>
      </c>
      <c r="B85" s="142">
        <v>55.12</v>
      </c>
      <c r="C85" s="128" t="s">
        <v>147</v>
      </c>
      <c r="D85" s="143" t="s">
        <v>134</v>
      </c>
      <c r="E85" s="128" t="s">
        <v>135</v>
      </c>
      <c r="F85" s="1"/>
    </row>
    <row r="86" spans="1:6" s="2" customFormat="1" ht="12.75" customHeight="1">
      <c r="A86" s="141">
        <v>45174</v>
      </c>
      <c r="B86" s="142">
        <v>407.4</v>
      </c>
      <c r="C86" s="128" t="s">
        <v>166</v>
      </c>
      <c r="D86" s="143" t="s">
        <v>128</v>
      </c>
      <c r="E86" s="128" t="s">
        <v>141</v>
      </c>
      <c r="F86" s="1"/>
    </row>
    <row r="87" spans="1:6" s="2" customFormat="1" ht="12.75" customHeight="1">
      <c r="A87" s="141">
        <v>45180</v>
      </c>
      <c r="B87" s="142">
        <v>281.73</v>
      </c>
      <c r="C87" s="128" t="s">
        <v>167</v>
      </c>
      <c r="D87" s="143" t="s">
        <v>128</v>
      </c>
      <c r="E87" s="136" t="s">
        <v>141</v>
      </c>
      <c r="F87" s="1"/>
    </row>
    <row r="88" spans="1:6" s="2" customFormat="1" ht="12.75" customHeight="1">
      <c r="A88" s="141">
        <v>45188</v>
      </c>
      <c r="B88" s="142">
        <v>411.62</v>
      </c>
      <c r="C88" s="128" t="s">
        <v>154</v>
      </c>
      <c r="D88" s="143" t="s">
        <v>128</v>
      </c>
      <c r="E88" s="136" t="s">
        <v>141</v>
      </c>
      <c r="F88" s="1"/>
    </row>
    <row r="89" spans="1:6" ht="12.75" customHeight="1">
      <c r="A89" s="141">
        <v>45194</v>
      </c>
      <c r="B89" s="142">
        <v>328.97</v>
      </c>
      <c r="C89" s="128" t="s">
        <v>168</v>
      </c>
      <c r="D89" s="143" t="s">
        <v>128</v>
      </c>
      <c r="E89" s="136" t="s">
        <v>141</v>
      </c>
      <c r="F89" s="17"/>
    </row>
    <row r="90" spans="1:6" s="129" customFormat="1" ht="12.75" customHeight="1">
      <c r="A90" s="141">
        <v>45166</v>
      </c>
      <c r="B90" s="135">
        <v>678.26</v>
      </c>
      <c r="C90" s="128" t="s">
        <v>169</v>
      </c>
      <c r="D90" s="143" t="s">
        <v>131</v>
      </c>
      <c r="E90" s="136" t="s">
        <v>141</v>
      </c>
      <c r="F90" s="17"/>
    </row>
    <row r="91" spans="1:6" ht="12.75" customHeight="1">
      <c r="A91" s="145">
        <v>45170</v>
      </c>
      <c r="B91" s="135">
        <v>54.2</v>
      </c>
      <c r="C91" s="128" t="s">
        <v>148</v>
      </c>
      <c r="D91" s="143" t="s">
        <v>134</v>
      </c>
      <c r="E91" s="136" t="s">
        <v>135</v>
      </c>
      <c r="F91" s="17"/>
    </row>
    <row r="92" spans="1:6" ht="12.75" customHeight="1">
      <c r="A92" s="141">
        <v>45173</v>
      </c>
      <c r="B92" s="135">
        <v>656.52</v>
      </c>
      <c r="C92" s="128" t="s">
        <v>170</v>
      </c>
      <c r="D92" s="143" t="s">
        <v>131</v>
      </c>
      <c r="E92" s="136" t="s">
        <v>141</v>
      </c>
      <c r="F92" s="17"/>
    </row>
    <row r="93" spans="1:6" ht="12.75" customHeight="1">
      <c r="A93" s="141">
        <v>45173</v>
      </c>
      <c r="B93" s="135">
        <v>22.76</v>
      </c>
      <c r="C93" s="128" t="s">
        <v>166</v>
      </c>
      <c r="D93" s="143" t="s">
        <v>128</v>
      </c>
      <c r="E93" s="136" t="s">
        <v>141</v>
      </c>
      <c r="F93" s="17"/>
    </row>
    <row r="94" spans="1:6" ht="12.75" customHeight="1">
      <c r="A94" s="145">
        <v>45173</v>
      </c>
      <c r="B94" s="135">
        <v>44.67</v>
      </c>
      <c r="C94" s="128" t="s">
        <v>159</v>
      </c>
      <c r="D94" s="143" t="s">
        <v>132</v>
      </c>
      <c r="E94" s="136" t="s">
        <v>135</v>
      </c>
      <c r="F94" s="17"/>
    </row>
    <row r="95" spans="1:6" ht="12.75" customHeight="1">
      <c r="A95" s="145">
        <v>45173</v>
      </c>
      <c r="B95" s="135">
        <v>55.94</v>
      </c>
      <c r="C95" s="128" t="s">
        <v>147</v>
      </c>
      <c r="D95" s="143" t="s">
        <v>134</v>
      </c>
      <c r="E95" s="136" t="s">
        <v>141</v>
      </c>
      <c r="F95" s="17"/>
    </row>
    <row r="96" spans="1:6" ht="12.75" customHeight="1">
      <c r="A96" s="145">
        <v>45175</v>
      </c>
      <c r="B96" s="135">
        <v>14.73</v>
      </c>
      <c r="C96" s="128" t="s">
        <v>171</v>
      </c>
      <c r="D96" s="143" t="s">
        <v>134</v>
      </c>
      <c r="E96" s="136" t="s">
        <v>141</v>
      </c>
      <c r="F96" s="17"/>
    </row>
    <row r="97" spans="1:6" ht="12.75" customHeight="1">
      <c r="A97" s="145">
        <v>45176</v>
      </c>
      <c r="B97" s="135">
        <v>26.6</v>
      </c>
      <c r="C97" s="128" t="s">
        <v>149</v>
      </c>
      <c r="D97" s="143" t="s">
        <v>134</v>
      </c>
      <c r="E97" s="136" t="s">
        <v>135</v>
      </c>
      <c r="F97" s="17"/>
    </row>
    <row r="98" spans="1:6" ht="12.75" customHeight="1">
      <c r="A98" s="145">
        <v>45176</v>
      </c>
      <c r="B98" s="135">
        <v>55.33</v>
      </c>
      <c r="C98" s="128" t="s">
        <v>148</v>
      </c>
      <c r="D98" s="143" t="s">
        <v>134</v>
      </c>
      <c r="E98" s="136" t="s">
        <v>141</v>
      </c>
      <c r="F98" s="17"/>
    </row>
    <row r="99" spans="1:6" ht="12.75" customHeight="1">
      <c r="A99" s="141">
        <v>45180</v>
      </c>
      <c r="B99" s="135">
        <v>345.91</v>
      </c>
      <c r="C99" s="128" t="s">
        <v>172</v>
      </c>
      <c r="D99" s="143" t="s">
        <v>131</v>
      </c>
      <c r="E99" s="136" t="s">
        <v>141</v>
      </c>
      <c r="F99" s="17"/>
    </row>
    <row r="100" spans="1:6" ht="12.75" customHeight="1">
      <c r="A100" s="145">
        <v>45180</v>
      </c>
      <c r="B100" s="135">
        <v>45.58</v>
      </c>
      <c r="C100" s="128" t="s">
        <v>159</v>
      </c>
      <c r="D100" s="143" t="s">
        <v>132</v>
      </c>
      <c r="E100" s="136" t="s">
        <v>135</v>
      </c>
      <c r="F100" s="17"/>
    </row>
    <row r="101" spans="1:6" ht="12.75" customHeight="1">
      <c r="A101" s="145">
        <v>45180</v>
      </c>
      <c r="B101" s="135">
        <v>9.89</v>
      </c>
      <c r="C101" s="128" t="s">
        <v>173</v>
      </c>
      <c r="D101" s="143" t="s">
        <v>134</v>
      </c>
      <c r="E101" s="136" t="s">
        <v>135</v>
      </c>
      <c r="F101" s="17"/>
    </row>
    <row r="102" spans="1:6" ht="12.75" customHeight="1">
      <c r="A102" s="145">
        <v>45180</v>
      </c>
      <c r="B102" s="135">
        <v>54.01</v>
      </c>
      <c r="C102" s="128" t="s">
        <v>147</v>
      </c>
      <c r="D102" s="143" t="s">
        <v>134</v>
      </c>
      <c r="E102" s="136" t="s">
        <v>135</v>
      </c>
      <c r="F102" s="17"/>
    </row>
    <row r="103" spans="1:6" ht="12.75" customHeight="1">
      <c r="A103" s="145">
        <v>45182</v>
      </c>
      <c r="B103" s="135">
        <v>54.03</v>
      </c>
      <c r="C103" s="128" t="s">
        <v>148</v>
      </c>
      <c r="D103" s="143" t="s">
        <v>134</v>
      </c>
      <c r="E103" s="136" t="s">
        <v>135</v>
      </c>
      <c r="F103" s="17"/>
    </row>
    <row r="104" spans="1:6" ht="12.75" customHeight="1">
      <c r="A104" s="141">
        <v>45188</v>
      </c>
      <c r="B104" s="135">
        <v>589.57000000000005</v>
      </c>
      <c r="C104" s="128" t="s">
        <v>174</v>
      </c>
      <c r="D104" s="143" t="s">
        <v>131</v>
      </c>
      <c r="E104" s="136" t="s">
        <v>141</v>
      </c>
      <c r="F104" s="17"/>
    </row>
    <row r="105" spans="1:6" ht="12.75" customHeight="1">
      <c r="A105" s="145">
        <v>45188</v>
      </c>
      <c r="B105" s="135">
        <v>68.48</v>
      </c>
      <c r="C105" s="128" t="s">
        <v>159</v>
      </c>
      <c r="D105" s="143" t="s">
        <v>132</v>
      </c>
      <c r="E105" s="136" t="s">
        <v>141</v>
      </c>
      <c r="F105" s="17"/>
    </row>
    <row r="106" spans="1:6" ht="12.75" customHeight="1">
      <c r="A106" s="145">
        <v>45188</v>
      </c>
      <c r="B106" s="135">
        <v>53.55</v>
      </c>
      <c r="C106" s="128" t="s">
        <v>147</v>
      </c>
      <c r="D106" s="143" t="s">
        <v>134</v>
      </c>
      <c r="E106" s="136" t="s">
        <v>135</v>
      </c>
      <c r="F106" s="17"/>
    </row>
    <row r="107" spans="1:6" ht="12.75" customHeight="1">
      <c r="A107" s="145">
        <v>45191</v>
      </c>
      <c r="B107" s="135">
        <v>10.130000000000001</v>
      </c>
      <c r="C107" s="128" t="s">
        <v>171</v>
      </c>
      <c r="D107" s="143" t="s">
        <v>134</v>
      </c>
      <c r="E107" s="136" t="s">
        <v>141</v>
      </c>
      <c r="F107" s="17"/>
    </row>
    <row r="108" spans="1:6" ht="12.75" customHeight="1">
      <c r="A108" s="145">
        <v>45191</v>
      </c>
      <c r="B108" s="135">
        <v>56.38</v>
      </c>
      <c r="C108" s="128" t="s">
        <v>148</v>
      </c>
      <c r="D108" s="143" t="s">
        <v>134</v>
      </c>
      <c r="E108" s="136" t="s">
        <v>135</v>
      </c>
      <c r="F108" s="17"/>
    </row>
    <row r="109" spans="1:6" ht="12.75" customHeight="1">
      <c r="A109" s="145">
        <v>45194</v>
      </c>
      <c r="B109" s="135">
        <v>49.39</v>
      </c>
      <c r="C109" s="128" t="s">
        <v>159</v>
      </c>
      <c r="D109" s="143" t="s">
        <v>132</v>
      </c>
      <c r="E109" s="136" t="s">
        <v>141</v>
      </c>
      <c r="F109" s="17"/>
    </row>
    <row r="110" spans="1:6" ht="12.75" customHeight="1">
      <c r="A110" s="145">
        <v>45194</v>
      </c>
      <c r="B110" s="135">
        <v>55.46</v>
      </c>
      <c r="C110" s="128" t="s">
        <v>147</v>
      </c>
      <c r="D110" s="143" t="s">
        <v>134</v>
      </c>
      <c r="E110" s="136" t="s">
        <v>135</v>
      </c>
      <c r="F110" s="17"/>
    </row>
    <row r="111" spans="1:6" ht="12.75" customHeight="1">
      <c r="A111" s="141">
        <v>45194</v>
      </c>
      <c r="B111" s="135">
        <v>370.75</v>
      </c>
      <c r="C111" s="128" t="s">
        <v>175</v>
      </c>
      <c r="D111" s="143" t="s">
        <v>131</v>
      </c>
      <c r="E111" s="136" t="s">
        <v>141</v>
      </c>
      <c r="F111" s="17"/>
    </row>
    <row r="112" spans="1:6" ht="12.75" customHeight="1">
      <c r="A112" s="145">
        <v>45196</v>
      </c>
      <c r="B112" s="135">
        <v>27.67</v>
      </c>
      <c r="C112" s="128" t="s">
        <v>149</v>
      </c>
      <c r="D112" s="143" t="s">
        <v>134</v>
      </c>
      <c r="E112" s="136" t="s">
        <v>141</v>
      </c>
      <c r="F112" s="17"/>
    </row>
    <row r="113" spans="1:6" ht="12.75" customHeight="1">
      <c r="A113" s="145">
        <v>45196</v>
      </c>
      <c r="B113" s="135">
        <v>58.46</v>
      </c>
      <c r="C113" s="128" t="s">
        <v>148</v>
      </c>
      <c r="D113" s="143" t="s">
        <v>134</v>
      </c>
      <c r="E113" s="136" t="s">
        <v>135</v>
      </c>
      <c r="F113" s="17"/>
    </row>
    <row r="114" spans="1:6" ht="12.75" customHeight="1">
      <c r="A114" s="141">
        <v>45202</v>
      </c>
      <c r="B114" s="135">
        <v>409.93</v>
      </c>
      <c r="C114" s="128" t="s">
        <v>166</v>
      </c>
      <c r="D114" s="143" t="s">
        <v>128</v>
      </c>
      <c r="E114" s="136" t="s">
        <v>141</v>
      </c>
      <c r="F114" s="17"/>
    </row>
    <row r="115" spans="1:6" ht="12.75" customHeight="1">
      <c r="A115" s="141">
        <v>45208</v>
      </c>
      <c r="B115" s="135">
        <v>323.89</v>
      </c>
      <c r="C115" s="128" t="s">
        <v>176</v>
      </c>
      <c r="D115" s="143" t="s">
        <v>128</v>
      </c>
      <c r="E115" s="136" t="s">
        <v>141</v>
      </c>
      <c r="F115" s="17"/>
    </row>
    <row r="116" spans="1:6" ht="12.75" customHeight="1">
      <c r="A116" s="141">
        <v>45216</v>
      </c>
      <c r="B116" s="135">
        <v>323.89</v>
      </c>
      <c r="C116" s="128" t="s">
        <v>177</v>
      </c>
      <c r="D116" s="143" t="s">
        <v>128</v>
      </c>
      <c r="E116" s="136" t="s">
        <v>141</v>
      </c>
      <c r="F116" s="17"/>
    </row>
    <row r="117" spans="1:6" ht="12.75" customHeight="1">
      <c r="A117" s="141">
        <v>45230</v>
      </c>
      <c r="B117" s="135">
        <v>217.62</v>
      </c>
      <c r="C117" s="128" t="s">
        <v>166</v>
      </c>
      <c r="D117" s="143" t="s">
        <v>128</v>
      </c>
      <c r="E117" s="136" t="s">
        <v>141</v>
      </c>
      <c r="F117" s="17"/>
    </row>
    <row r="118" spans="1:6" ht="12.75" customHeight="1">
      <c r="A118" s="141">
        <v>45236</v>
      </c>
      <c r="B118" s="135">
        <v>253.04</v>
      </c>
      <c r="C118" s="128" t="s">
        <v>178</v>
      </c>
      <c r="D118" s="143" t="s">
        <v>128</v>
      </c>
      <c r="E118" s="136" t="s">
        <v>141</v>
      </c>
      <c r="F118" s="17"/>
    </row>
    <row r="119" spans="1:6" ht="12.75" customHeight="1">
      <c r="A119" s="141">
        <v>45239</v>
      </c>
      <c r="B119" s="135">
        <v>394.75</v>
      </c>
      <c r="C119" s="128" t="s">
        <v>179</v>
      </c>
      <c r="D119" s="143" t="s">
        <v>128</v>
      </c>
      <c r="E119" s="136" t="s">
        <v>141</v>
      </c>
      <c r="F119" s="17"/>
    </row>
    <row r="120" spans="1:6" ht="12.75" customHeight="1">
      <c r="A120" s="141">
        <v>45243</v>
      </c>
      <c r="B120" s="135">
        <v>355.95</v>
      </c>
      <c r="C120" s="128" t="s">
        <v>166</v>
      </c>
      <c r="D120" s="143" t="s">
        <v>128</v>
      </c>
      <c r="E120" s="136" t="s">
        <v>141</v>
      </c>
      <c r="F120" s="17"/>
    </row>
    <row r="121" spans="1:6" ht="12.75" customHeight="1">
      <c r="A121" s="141">
        <v>45251</v>
      </c>
      <c r="B121" s="135">
        <v>341.6</v>
      </c>
      <c r="C121" s="128" t="s">
        <v>154</v>
      </c>
      <c r="D121" s="143" t="s">
        <v>128</v>
      </c>
      <c r="E121" s="136" t="s">
        <v>141</v>
      </c>
      <c r="F121" s="17"/>
    </row>
    <row r="122" spans="1:6" ht="12.75" customHeight="1">
      <c r="A122" s="141">
        <v>45257</v>
      </c>
      <c r="B122" s="135">
        <v>312.93</v>
      </c>
      <c r="C122" s="128" t="s">
        <v>166</v>
      </c>
      <c r="D122" s="143" t="s">
        <v>128</v>
      </c>
      <c r="E122" s="136" t="s">
        <v>141</v>
      </c>
      <c r="F122" s="17"/>
    </row>
    <row r="123" spans="1:6" ht="12.75" customHeight="1">
      <c r="A123" s="141">
        <v>45264</v>
      </c>
      <c r="B123" s="135">
        <v>369.44</v>
      </c>
      <c r="C123" s="128" t="s">
        <v>168</v>
      </c>
      <c r="D123" s="143" t="s">
        <v>128</v>
      </c>
      <c r="E123" s="136" t="s">
        <v>141</v>
      </c>
      <c r="F123" s="17"/>
    </row>
    <row r="124" spans="1:6" ht="12.75" customHeight="1">
      <c r="A124" s="141">
        <v>45202</v>
      </c>
      <c r="B124" s="135">
        <v>433.04</v>
      </c>
      <c r="C124" s="128" t="s">
        <v>180</v>
      </c>
      <c r="D124" s="143" t="s">
        <v>131</v>
      </c>
      <c r="E124" s="136" t="s">
        <v>141</v>
      </c>
      <c r="F124" s="17"/>
    </row>
    <row r="125" spans="1:6" ht="12.75" customHeight="1">
      <c r="A125" s="145">
        <v>45202</v>
      </c>
      <c r="B125" s="135">
        <v>44.22</v>
      </c>
      <c r="C125" s="128" t="s">
        <v>181</v>
      </c>
      <c r="D125" s="143" t="s">
        <v>132</v>
      </c>
      <c r="E125" s="136" t="s">
        <v>141</v>
      </c>
      <c r="F125" s="17"/>
    </row>
    <row r="126" spans="1:6" ht="12.75" customHeight="1">
      <c r="A126" s="145">
        <v>45202</v>
      </c>
      <c r="B126" s="135">
        <v>60.86</v>
      </c>
      <c r="C126" s="128" t="s">
        <v>182</v>
      </c>
      <c r="D126" s="143" t="s">
        <v>134</v>
      </c>
      <c r="E126" s="136" t="s">
        <v>135</v>
      </c>
      <c r="F126" s="17"/>
    </row>
    <row r="127" spans="1:6" ht="12.75" customHeight="1">
      <c r="A127" s="145">
        <v>45204</v>
      </c>
      <c r="B127" s="135">
        <v>26.86</v>
      </c>
      <c r="C127" s="128" t="s">
        <v>149</v>
      </c>
      <c r="D127" s="143" t="s">
        <v>134</v>
      </c>
      <c r="E127" s="136" t="s">
        <v>141</v>
      </c>
      <c r="F127" s="17"/>
    </row>
    <row r="128" spans="1:6" ht="12.75" customHeight="1">
      <c r="A128" s="145">
        <v>45204</v>
      </c>
      <c r="B128" s="135">
        <v>54.61</v>
      </c>
      <c r="C128" s="128" t="s">
        <v>148</v>
      </c>
      <c r="D128" s="143" t="s">
        <v>134</v>
      </c>
      <c r="E128" s="136" t="s">
        <v>135</v>
      </c>
      <c r="F128" s="17"/>
    </row>
    <row r="129" spans="1:6" ht="12.75" customHeight="1">
      <c r="A129" s="141">
        <v>45208</v>
      </c>
      <c r="B129" s="135">
        <v>203.11</v>
      </c>
      <c r="C129" s="128" t="s">
        <v>183</v>
      </c>
      <c r="D129" s="143" t="s">
        <v>131</v>
      </c>
      <c r="E129" s="136" t="s">
        <v>141</v>
      </c>
      <c r="F129" s="17"/>
    </row>
    <row r="130" spans="1:6" ht="12.75" customHeight="1">
      <c r="A130" s="145">
        <v>45208</v>
      </c>
      <c r="B130" s="135">
        <v>43.59</v>
      </c>
      <c r="C130" s="128" t="s">
        <v>181</v>
      </c>
      <c r="D130" s="143" t="s">
        <v>132</v>
      </c>
      <c r="E130" s="136" t="s">
        <v>141</v>
      </c>
      <c r="F130" s="17"/>
    </row>
    <row r="131" spans="1:6" ht="12.75" customHeight="1">
      <c r="A131" s="145">
        <v>45208</v>
      </c>
      <c r="B131" s="135">
        <v>55.29</v>
      </c>
      <c r="C131" s="128" t="s">
        <v>182</v>
      </c>
      <c r="D131" s="143" t="s">
        <v>134</v>
      </c>
      <c r="E131" s="136" t="s">
        <v>135</v>
      </c>
      <c r="F131" s="17"/>
    </row>
    <row r="132" spans="1:6" ht="12.75" customHeight="1">
      <c r="A132" s="145">
        <v>45209</v>
      </c>
      <c r="B132" s="135">
        <v>26.89</v>
      </c>
      <c r="C132" s="128" t="s">
        <v>149</v>
      </c>
      <c r="D132" s="143" t="s">
        <v>134</v>
      </c>
      <c r="E132" s="136" t="s">
        <v>141</v>
      </c>
      <c r="F132" s="17"/>
    </row>
    <row r="133" spans="1:6" ht="12.75" customHeight="1">
      <c r="A133" s="145">
        <v>45209</v>
      </c>
      <c r="B133" s="135">
        <v>47.97</v>
      </c>
      <c r="C133" s="128" t="s">
        <v>148</v>
      </c>
      <c r="D133" s="143" t="s">
        <v>134</v>
      </c>
      <c r="E133" s="136" t="s">
        <v>135</v>
      </c>
      <c r="F133" s="17"/>
    </row>
    <row r="134" spans="1:6" ht="12.75" customHeight="1">
      <c r="A134" s="145">
        <v>45210</v>
      </c>
      <c r="B134" s="135">
        <v>15.32</v>
      </c>
      <c r="C134" s="128" t="s">
        <v>147</v>
      </c>
      <c r="D134" s="143" t="s">
        <v>134</v>
      </c>
      <c r="E134" s="136" t="s">
        <v>135</v>
      </c>
      <c r="F134" s="17"/>
    </row>
    <row r="135" spans="1:6" ht="12.75" customHeight="1">
      <c r="A135" s="145">
        <v>45211</v>
      </c>
      <c r="B135" s="135">
        <v>13.02</v>
      </c>
      <c r="C135" s="128" t="s">
        <v>182</v>
      </c>
      <c r="D135" s="143" t="s">
        <v>134</v>
      </c>
      <c r="E135" s="136" t="s">
        <v>135</v>
      </c>
      <c r="F135" s="17"/>
    </row>
    <row r="136" spans="1:6" ht="12.75" customHeight="1">
      <c r="A136" s="145">
        <v>45212</v>
      </c>
      <c r="B136" s="135">
        <v>11.25</v>
      </c>
      <c r="C136" s="128" t="s">
        <v>182</v>
      </c>
      <c r="D136" s="143" t="s">
        <v>134</v>
      </c>
      <c r="E136" s="136" t="s">
        <v>135</v>
      </c>
      <c r="F136" s="17"/>
    </row>
    <row r="137" spans="1:6" ht="12.75" customHeight="1">
      <c r="A137" s="141">
        <v>45216</v>
      </c>
      <c r="B137" s="135">
        <v>452.35</v>
      </c>
      <c r="C137" s="128" t="s">
        <v>180</v>
      </c>
      <c r="D137" s="143" t="s">
        <v>131</v>
      </c>
      <c r="E137" s="136" t="s">
        <v>141</v>
      </c>
      <c r="F137" s="17"/>
    </row>
    <row r="138" spans="1:6" ht="12.75" customHeight="1">
      <c r="A138" s="145">
        <v>45216</v>
      </c>
      <c r="B138" s="135">
        <v>53.86</v>
      </c>
      <c r="C138" s="128" t="s">
        <v>159</v>
      </c>
      <c r="D138" s="143" t="s">
        <v>132</v>
      </c>
      <c r="E138" s="136" t="s">
        <v>141</v>
      </c>
      <c r="F138" s="17"/>
    </row>
    <row r="139" spans="1:6" ht="12.75" customHeight="1">
      <c r="A139" s="145">
        <v>45216</v>
      </c>
      <c r="B139" s="135">
        <v>48.22</v>
      </c>
      <c r="C139" s="128" t="s">
        <v>182</v>
      </c>
      <c r="D139" s="143" t="s">
        <v>134</v>
      </c>
      <c r="E139" s="136" t="s">
        <v>135</v>
      </c>
      <c r="F139" s="17"/>
    </row>
    <row r="140" spans="1:6" ht="12.75" customHeight="1">
      <c r="A140" s="145">
        <v>45218</v>
      </c>
      <c r="B140" s="135">
        <v>37.17</v>
      </c>
      <c r="C140" s="128" t="s">
        <v>149</v>
      </c>
      <c r="D140" s="143" t="s">
        <v>134</v>
      </c>
      <c r="E140" s="136" t="s">
        <v>141</v>
      </c>
      <c r="F140" s="17"/>
    </row>
    <row r="141" spans="1:6" ht="12.75" customHeight="1">
      <c r="A141" s="145">
        <v>45218</v>
      </c>
      <c r="B141" s="135">
        <v>54.39</v>
      </c>
      <c r="C141" s="128" t="s">
        <v>148</v>
      </c>
      <c r="D141" s="143" t="s">
        <v>134</v>
      </c>
      <c r="E141" s="136" t="s">
        <v>135</v>
      </c>
      <c r="F141" s="17"/>
    </row>
    <row r="142" spans="1:6" ht="12.75" customHeight="1">
      <c r="A142" s="141">
        <v>45230</v>
      </c>
      <c r="B142" s="135">
        <v>129.88999999999999</v>
      </c>
      <c r="C142" s="128" t="s">
        <v>166</v>
      </c>
      <c r="D142" s="143" t="s">
        <v>128</v>
      </c>
      <c r="E142" s="136" t="s">
        <v>141</v>
      </c>
      <c r="F142" s="17"/>
    </row>
    <row r="143" spans="1:6" ht="12.75" customHeight="1">
      <c r="A143" s="145">
        <v>45230</v>
      </c>
      <c r="B143" s="135">
        <v>43.31</v>
      </c>
      <c r="C143" s="128" t="s">
        <v>181</v>
      </c>
      <c r="D143" s="143" t="s">
        <v>132</v>
      </c>
      <c r="E143" s="136" t="s">
        <v>141</v>
      </c>
      <c r="F143" s="17"/>
    </row>
    <row r="144" spans="1:6" ht="12.75" customHeight="1">
      <c r="A144" s="145">
        <v>45230</v>
      </c>
      <c r="B144" s="135">
        <v>61.86</v>
      </c>
      <c r="C144" s="128" t="s">
        <v>182</v>
      </c>
      <c r="D144" s="143" t="s">
        <v>134</v>
      </c>
      <c r="E144" s="136" t="s">
        <v>135</v>
      </c>
      <c r="F144" s="17"/>
    </row>
    <row r="145" spans="1:6" ht="12.75" customHeight="1">
      <c r="A145" s="141">
        <v>45230</v>
      </c>
      <c r="B145" s="135">
        <v>339.13</v>
      </c>
      <c r="C145" s="128" t="s">
        <v>184</v>
      </c>
      <c r="D145" s="143" t="s">
        <v>131</v>
      </c>
      <c r="E145" s="128" t="s">
        <v>141</v>
      </c>
      <c r="F145" s="17"/>
    </row>
    <row r="146" spans="1:6" ht="12.75" customHeight="1">
      <c r="A146" s="145">
        <v>45232</v>
      </c>
      <c r="B146" s="135">
        <v>32.299999999999997</v>
      </c>
      <c r="C146" s="128" t="s">
        <v>149</v>
      </c>
      <c r="D146" s="143" t="s">
        <v>134</v>
      </c>
      <c r="E146" s="136" t="s">
        <v>141</v>
      </c>
      <c r="F146" s="17"/>
    </row>
    <row r="147" spans="1:6" ht="12.75" customHeight="1">
      <c r="A147" s="145">
        <v>45232</v>
      </c>
      <c r="B147" s="135">
        <v>54.61</v>
      </c>
      <c r="C147" s="128" t="s">
        <v>148</v>
      </c>
      <c r="D147" s="143" t="s">
        <v>134</v>
      </c>
      <c r="E147" s="136" t="s">
        <v>135</v>
      </c>
      <c r="F147" s="17"/>
    </row>
    <row r="148" spans="1:6" ht="12.75" customHeight="1">
      <c r="A148" s="145">
        <v>45235</v>
      </c>
      <c r="B148" s="135">
        <v>10</v>
      </c>
      <c r="C148" s="128" t="s">
        <v>148</v>
      </c>
      <c r="D148" s="143" t="s">
        <v>134</v>
      </c>
      <c r="E148" s="136" t="s">
        <v>135</v>
      </c>
      <c r="F148" s="17"/>
    </row>
    <row r="149" spans="1:6" ht="12.75" customHeight="1">
      <c r="A149" s="141">
        <v>45236</v>
      </c>
      <c r="B149" s="135">
        <v>169.57</v>
      </c>
      <c r="C149" s="128" t="s">
        <v>185</v>
      </c>
      <c r="D149" s="143" t="s">
        <v>131</v>
      </c>
      <c r="E149" s="136" t="s">
        <v>141</v>
      </c>
      <c r="F149" s="17"/>
    </row>
    <row r="150" spans="1:6" ht="12.75" customHeight="1">
      <c r="A150" s="145">
        <v>45236</v>
      </c>
      <c r="B150" s="135">
        <v>66.760000000000005</v>
      </c>
      <c r="C150" s="128" t="s">
        <v>159</v>
      </c>
      <c r="D150" s="143" t="s">
        <v>132</v>
      </c>
      <c r="E150" s="136" t="s">
        <v>141</v>
      </c>
      <c r="F150" s="17"/>
    </row>
    <row r="151" spans="1:6" ht="12.75" customHeight="1">
      <c r="A151" s="145">
        <v>45236</v>
      </c>
      <c r="B151" s="135">
        <v>52.64</v>
      </c>
      <c r="C151" s="128" t="s">
        <v>147</v>
      </c>
      <c r="D151" s="143" t="s">
        <v>134</v>
      </c>
      <c r="E151" s="136" t="s">
        <v>135</v>
      </c>
      <c r="F151" s="17"/>
    </row>
    <row r="152" spans="1:6" ht="12.75" customHeight="1">
      <c r="A152" s="141">
        <v>45237</v>
      </c>
      <c r="B152" s="135">
        <v>169.57</v>
      </c>
      <c r="C152" s="128" t="s">
        <v>186</v>
      </c>
      <c r="D152" s="143" t="s">
        <v>131</v>
      </c>
      <c r="E152" s="136" t="s">
        <v>135</v>
      </c>
      <c r="F152" s="17"/>
    </row>
    <row r="153" spans="1:6" ht="12.75" customHeight="1">
      <c r="A153" s="145">
        <v>45237</v>
      </c>
      <c r="B153" s="135">
        <v>23.43</v>
      </c>
      <c r="C153" s="128" t="s">
        <v>149</v>
      </c>
      <c r="D153" s="143" t="s">
        <v>134</v>
      </c>
      <c r="E153" s="136" t="s">
        <v>141</v>
      </c>
      <c r="F153" s="17"/>
    </row>
    <row r="154" spans="1:6" ht="12.75" customHeight="1">
      <c r="A154" s="141">
        <v>45238</v>
      </c>
      <c r="B154" s="135">
        <v>398.16</v>
      </c>
      <c r="C154" s="128" t="s">
        <v>187</v>
      </c>
      <c r="D154" s="143" t="s">
        <v>131</v>
      </c>
      <c r="E154" s="136" t="s">
        <v>141</v>
      </c>
      <c r="F154" s="17"/>
    </row>
    <row r="155" spans="1:6" ht="12.75" customHeight="1">
      <c r="A155" s="145">
        <v>45238</v>
      </c>
      <c r="B155" s="135">
        <v>15.05</v>
      </c>
      <c r="C155" s="128" t="s">
        <v>147</v>
      </c>
      <c r="D155" s="143" t="s">
        <v>134</v>
      </c>
      <c r="E155" s="136" t="s">
        <v>135</v>
      </c>
      <c r="F155" s="17"/>
    </row>
    <row r="156" spans="1:6" ht="12.75" customHeight="1">
      <c r="A156" s="145">
        <v>45238</v>
      </c>
      <c r="B156" s="135">
        <v>28.26</v>
      </c>
      <c r="C156" s="128" t="s">
        <v>159</v>
      </c>
      <c r="D156" s="143" t="s">
        <v>134</v>
      </c>
      <c r="E156" s="136" t="s">
        <v>141</v>
      </c>
      <c r="F156" s="17"/>
    </row>
    <row r="157" spans="1:6" ht="12.75" customHeight="1">
      <c r="A157" s="145">
        <v>45240</v>
      </c>
      <c r="B157" s="135">
        <v>30.2</v>
      </c>
      <c r="C157" s="128" t="s">
        <v>149</v>
      </c>
      <c r="D157" s="143" t="s">
        <v>134</v>
      </c>
      <c r="E157" s="136" t="s">
        <v>141</v>
      </c>
      <c r="F157" s="17"/>
    </row>
    <row r="158" spans="1:6" ht="12.75" customHeight="1">
      <c r="A158" s="145">
        <v>45240</v>
      </c>
      <c r="B158" s="135">
        <v>56.05</v>
      </c>
      <c r="C158" s="128" t="s">
        <v>148</v>
      </c>
      <c r="D158" s="143" t="s">
        <v>134</v>
      </c>
      <c r="E158" s="136" t="s">
        <v>135</v>
      </c>
      <c r="F158" s="17"/>
    </row>
    <row r="159" spans="1:6" ht="12.75" customHeight="1">
      <c r="A159" s="141">
        <v>45243</v>
      </c>
      <c r="B159" s="135">
        <v>624.35</v>
      </c>
      <c r="C159" s="128" t="s">
        <v>170</v>
      </c>
      <c r="D159" s="143" t="s">
        <v>131</v>
      </c>
      <c r="E159" s="136" t="s">
        <v>141</v>
      </c>
      <c r="F159" s="17"/>
    </row>
    <row r="160" spans="1:6" ht="12.75" customHeight="1">
      <c r="A160" s="141">
        <v>45243</v>
      </c>
      <c r="B160" s="135">
        <v>258.94</v>
      </c>
      <c r="C160" s="128" t="s">
        <v>166</v>
      </c>
      <c r="D160" s="143" t="s">
        <v>128</v>
      </c>
      <c r="E160" s="136" t="s">
        <v>141</v>
      </c>
      <c r="F160" s="17"/>
    </row>
    <row r="161" spans="1:6" ht="12.75" customHeight="1">
      <c r="A161" s="145">
        <v>45243</v>
      </c>
      <c r="B161" s="135">
        <v>64.94</v>
      </c>
      <c r="C161" s="128" t="s">
        <v>147</v>
      </c>
      <c r="D161" s="143" t="s">
        <v>132</v>
      </c>
      <c r="E161" s="136" t="s">
        <v>135</v>
      </c>
      <c r="F161" s="17"/>
    </row>
    <row r="162" spans="1:6" ht="12.75" customHeight="1">
      <c r="A162" s="145">
        <v>45243</v>
      </c>
      <c r="B162" s="135">
        <v>28.97</v>
      </c>
      <c r="C162" s="128" t="s">
        <v>159</v>
      </c>
      <c r="D162" s="143" t="s">
        <v>134</v>
      </c>
      <c r="E162" s="136" t="s">
        <v>141</v>
      </c>
      <c r="F162" s="17"/>
    </row>
    <row r="163" spans="1:6" ht="12.75" customHeight="1">
      <c r="A163" s="145">
        <v>45246</v>
      </c>
      <c r="B163" s="135">
        <v>27.38</v>
      </c>
      <c r="C163" s="128" t="s">
        <v>149</v>
      </c>
      <c r="D163" s="143" t="s">
        <v>134</v>
      </c>
      <c r="E163" s="136" t="s">
        <v>141</v>
      </c>
      <c r="F163" s="17"/>
    </row>
    <row r="164" spans="1:6" ht="12.75" customHeight="1">
      <c r="A164" s="145">
        <v>45246</v>
      </c>
      <c r="B164" s="135">
        <v>68.52</v>
      </c>
      <c r="C164" s="128" t="s">
        <v>148</v>
      </c>
      <c r="D164" s="143" t="s">
        <v>134</v>
      </c>
      <c r="E164" s="136" t="s">
        <v>135</v>
      </c>
      <c r="F164" s="17"/>
    </row>
    <row r="165" spans="1:6" ht="12.75" customHeight="1">
      <c r="A165" s="141">
        <v>45251</v>
      </c>
      <c r="B165" s="135">
        <v>607.83000000000004</v>
      </c>
      <c r="C165" s="128" t="s">
        <v>188</v>
      </c>
      <c r="D165" s="143" t="s">
        <v>131</v>
      </c>
      <c r="E165" s="136" t="s">
        <v>141</v>
      </c>
      <c r="F165" s="17"/>
    </row>
    <row r="166" spans="1:6" ht="12.75" customHeight="1">
      <c r="A166" s="145">
        <v>45251</v>
      </c>
      <c r="B166" s="135">
        <v>48.56</v>
      </c>
      <c r="C166" s="128" t="s">
        <v>147</v>
      </c>
      <c r="D166" s="143" t="s">
        <v>134</v>
      </c>
      <c r="E166" s="136" t="s">
        <v>135</v>
      </c>
      <c r="F166" s="17"/>
    </row>
    <row r="167" spans="1:6" ht="12.75" customHeight="1">
      <c r="A167" s="145">
        <v>45251</v>
      </c>
      <c r="B167" s="135">
        <v>99.2</v>
      </c>
      <c r="C167" s="128" t="s">
        <v>148</v>
      </c>
      <c r="D167" s="143" t="s">
        <v>134</v>
      </c>
      <c r="E167" s="136" t="s">
        <v>135</v>
      </c>
      <c r="F167" s="17"/>
    </row>
    <row r="168" spans="1:6" ht="12.75" customHeight="1">
      <c r="A168" s="145">
        <v>45252</v>
      </c>
      <c r="B168" s="135">
        <v>66.099999999999994</v>
      </c>
      <c r="C168" s="128" t="s">
        <v>147</v>
      </c>
      <c r="D168" s="143" t="s">
        <v>134</v>
      </c>
      <c r="E168" s="136" t="s">
        <v>135</v>
      </c>
      <c r="F168" s="17"/>
    </row>
    <row r="169" spans="1:6" ht="12.75" customHeight="1">
      <c r="A169" s="145">
        <v>45252</v>
      </c>
      <c r="B169" s="135">
        <v>28.65</v>
      </c>
      <c r="C169" s="128" t="s">
        <v>159</v>
      </c>
      <c r="D169" s="143" t="s">
        <v>134</v>
      </c>
      <c r="E169" s="136" t="s">
        <v>141</v>
      </c>
      <c r="F169" s="17"/>
    </row>
    <row r="170" spans="1:6" ht="12.75" customHeight="1">
      <c r="A170" s="145">
        <v>45254</v>
      </c>
      <c r="B170" s="135">
        <v>55.09</v>
      </c>
      <c r="C170" s="128" t="s">
        <v>148</v>
      </c>
      <c r="D170" s="143" t="s">
        <v>134</v>
      </c>
      <c r="E170" s="136" t="s">
        <v>135</v>
      </c>
      <c r="F170" s="17"/>
    </row>
    <row r="171" spans="1:6" ht="12.75" customHeight="1">
      <c r="A171" s="145">
        <v>45257</v>
      </c>
      <c r="B171" s="135">
        <v>59.2</v>
      </c>
      <c r="C171" s="128" t="s">
        <v>147</v>
      </c>
      <c r="D171" s="143" t="s">
        <v>134</v>
      </c>
      <c r="E171" s="136" t="s">
        <v>135</v>
      </c>
      <c r="F171" s="17"/>
    </row>
    <row r="172" spans="1:6" ht="12.75" customHeight="1">
      <c r="A172" s="145">
        <v>45257</v>
      </c>
      <c r="B172" s="135">
        <v>28.33</v>
      </c>
      <c r="C172" s="128" t="s">
        <v>159</v>
      </c>
      <c r="D172" s="143" t="s">
        <v>134</v>
      </c>
      <c r="E172" s="136" t="s">
        <v>141</v>
      </c>
      <c r="F172" s="17"/>
    </row>
    <row r="173" spans="1:6" ht="12.75" customHeight="1">
      <c r="A173" s="145">
        <v>45260</v>
      </c>
      <c r="B173" s="135">
        <v>36.71</v>
      </c>
      <c r="C173" s="128" t="s">
        <v>149</v>
      </c>
      <c r="D173" s="143" t="s">
        <v>134</v>
      </c>
      <c r="E173" s="136" t="s">
        <v>141</v>
      </c>
      <c r="F173" s="17"/>
    </row>
    <row r="174" spans="1:6" ht="12.75" customHeight="1">
      <c r="A174" s="145">
        <v>45260</v>
      </c>
      <c r="B174" s="135">
        <v>56.53</v>
      </c>
      <c r="C174" s="128" t="s">
        <v>148</v>
      </c>
      <c r="D174" s="143" t="s">
        <v>134</v>
      </c>
      <c r="E174" s="136" t="s">
        <v>141</v>
      </c>
      <c r="F174" s="17"/>
    </row>
    <row r="175" spans="1:6" ht="12.75" customHeight="1">
      <c r="A175" s="141">
        <v>45271</v>
      </c>
      <c r="B175" s="135">
        <v>560.05999999999995</v>
      </c>
      <c r="C175" s="128" t="s">
        <v>166</v>
      </c>
      <c r="D175" s="143" t="s">
        <v>128</v>
      </c>
      <c r="E175" s="136" t="s">
        <v>141</v>
      </c>
      <c r="F175" s="17"/>
    </row>
    <row r="176" spans="1:6" ht="12.75" customHeight="1">
      <c r="A176" s="147">
        <v>45251</v>
      </c>
      <c r="B176" s="148">
        <v>-119.87</v>
      </c>
      <c r="C176" s="149"/>
      <c r="D176" s="150" t="s">
        <v>189</v>
      </c>
      <c r="E176" s="136"/>
      <c r="F176" s="17"/>
    </row>
    <row r="177" spans="1:6" ht="12.75" customHeight="1">
      <c r="A177" s="141">
        <v>45252</v>
      </c>
      <c r="B177" s="135">
        <v>307.83</v>
      </c>
      <c r="C177" s="128" t="s">
        <v>190</v>
      </c>
      <c r="D177" s="143" t="s">
        <v>128</v>
      </c>
      <c r="E177" s="128" t="s">
        <v>141</v>
      </c>
      <c r="F177" s="17"/>
    </row>
    <row r="178" spans="1:6" ht="12.75" customHeight="1">
      <c r="A178" s="141">
        <v>45257</v>
      </c>
      <c r="B178" s="135">
        <v>591.29999999999995</v>
      </c>
      <c r="C178" s="128" t="s">
        <v>191</v>
      </c>
      <c r="D178" s="143" t="s">
        <v>131</v>
      </c>
      <c r="E178" s="128" t="s">
        <v>141</v>
      </c>
      <c r="F178" s="17"/>
    </row>
    <row r="179" spans="1:6" ht="12.75" customHeight="1">
      <c r="A179" s="145">
        <v>45264</v>
      </c>
      <c r="B179" s="135">
        <v>810.43</v>
      </c>
      <c r="C179" s="128" t="s">
        <v>192</v>
      </c>
      <c r="D179" s="143" t="s">
        <v>131</v>
      </c>
      <c r="E179" s="128" t="s">
        <v>141</v>
      </c>
      <c r="F179" s="17"/>
    </row>
    <row r="180" spans="1:6" ht="12.75" customHeight="1">
      <c r="A180" s="145">
        <v>45264</v>
      </c>
      <c r="B180" s="135">
        <v>56.4</v>
      </c>
      <c r="C180" s="128" t="s">
        <v>147</v>
      </c>
      <c r="D180" s="143" t="s">
        <v>134</v>
      </c>
      <c r="E180" s="136" t="s">
        <v>135</v>
      </c>
      <c r="F180" s="17"/>
    </row>
    <row r="181" spans="1:6" ht="12.75" customHeight="1">
      <c r="A181" s="145">
        <v>45268</v>
      </c>
      <c r="B181" s="135">
        <v>27.52</v>
      </c>
      <c r="C181" s="128" t="s">
        <v>149</v>
      </c>
      <c r="D181" s="143" t="s">
        <v>134</v>
      </c>
      <c r="E181" s="136" t="s">
        <v>141</v>
      </c>
      <c r="F181" s="17"/>
    </row>
    <row r="182" spans="1:6" ht="12.75" customHeight="1">
      <c r="A182" s="145">
        <v>45268</v>
      </c>
      <c r="B182" s="135">
        <v>51.62</v>
      </c>
      <c r="C182" s="128" t="s">
        <v>148</v>
      </c>
      <c r="D182" s="143" t="s">
        <v>134</v>
      </c>
      <c r="E182" s="136" t="s">
        <v>135</v>
      </c>
      <c r="F182" s="17"/>
    </row>
    <row r="183" spans="1:6" ht="12.75" customHeight="1">
      <c r="A183" s="141">
        <v>45271</v>
      </c>
      <c r="B183" s="135">
        <v>586.96</v>
      </c>
      <c r="C183" s="128" t="s">
        <v>170</v>
      </c>
      <c r="D183" s="143" t="s">
        <v>131</v>
      </c>
      <c r="E183" s="136" t="s">
        <v>141</v>
      </c>
      <c r="F183" s="17"/>
    </row>
    <row r="184" spans="1:6" ht="12.75" customHeight="1">
      <c r="A184" s="145">
        <v>45271</v>
      </c>
      <c r="B184" s="135">
        <v>57.11</v>
      </c>
      <c r="C184" s="128" t="s">
        <v>147</v>
      </c>
      <c r="D184" s="143" t="s">
        <v>134</v>
      </c>
      <c r="E184" s="136" t="s">
        <v>135</v>
      </c>
      <c r="F184" s="17"/>
    </row>
    <row r="185" spans="1:6" ht="12.75" customHeight="1">
      <c r="A185" s="145">
        <v>45271</v>
      </c>
      <c r="B185" s="135">
        <v>47.83</v>
      </c>
      <c r="C185" s="128" t="s">
        <v>193</v>
      </c>
      <c r="D185" s="143" t="s">
        <v>134</v>
      </c>
      <c r="E185" s="136" t="s">
        <v>141</v>
      </c>
      <c r="F185" s="17"/>
    </row>
    <row r="186" spans="1:6" ht="12.75" customHeight="1">
      <c r="A186" s="145">
        <v>45274</v>
      </c>
      <c r="B186" s="135">
        <v>30.03</v>
      </c>
      <c r="C186" s="128" t="s">
        <v>149</v>
      </c>
      <c r="D186" s="143" t="s">
        <v>134</v>
      </c>
      <c r="E186" s="136" t="s">
        <v>141</v>
      </c>
      <c r="F186" s="17"/>
    </row>
    <row r="187" spans="1:6" ht="12.75" customHeight="1">
      <c r="A187" s="145">
        <v>45274</v>
      </c>
      <c r="B187" s="135">
        <v>47.44</v>
      </c>
      <c r="C187" s="128" t="s">
        <v>148</v>
      </c>
      <c r="D187" s="143" t="s">
        <v>134</v>
      </c>
      <c r="E187" s="136" t="s">
        <v>135</v>
      </c>
      <c r="F187" s="17"/>
    </row>
    <row r="188" spans="1:6" ht="12.75" customHeight="1">
      <c r="A188" s="141">
        <v>45277</v>
      </c>
      <c r="B188" s="135">
        <v>814.78</v>
      </c>
      <c r="C188" s="128" t="s">
        <v>194</v>
      </c>
      <c r="D188" s="143" t="s">
        <v>131</v>
      </c>
      <c r="E188" s="136" t="s">
        <v>141</v>
      </c>
      <c r="F188" s="17"/>
    </row>
    <row r="189" spans="1:6" ht="12.75" customHeight="1">
      <c r="A189" s="141">
        <v>45306</v>
      </c>
      <c r="B189" s="135">
        <v>431.02</v>
      </c>
      <c r="C189" s="128" t="s">
        <v>166</v>
      </c>
      <c r="D189" s="143" t="s">
        <v>128</v>
      </c>
      <c r="E189" s="136" t="s">
        <v>141</v>
      </c>
      <c r="F189" s="17"/>
    </row>
    <row r="190" spans="1:6" ht="12.75" customHeight="1">
      <c r="A190" s="141">
        <v>45314</v>
      </c>
      <c r="B190" s="135">
        <v>452.95</v>
      </c>
      <c r="C190" s="128" t="s">
        <v>195</v>
      </c>
      <c r="D190" s="143" t="s">
        <v>128</v>
      </c>
      <c r="E190" s="136" t="s">
        <v>141</v>
      </c>
      <c r="F190" s="17"/>
    </row>
    <row r="191" spans="1:6" ht="12.75" customHeight="1">
      <c r="A191" s="145">
        <v>45306</v>
      </c>
      <c r="B191" s="135">
        <v>706.9</v>
      </c>
      <c r="C191" s="128" t="s">
        <v>170</v>
      </c>
      <c r="D191" s="143" t="s">
        <v>131</v>
      </c>
      <c r="E191" s="136" t="s">
        <v>141</v>
      </c>
      <c r="F191" s="17"/>
    </row>
    <row r="192" spans="1:6" ht="12.75" customHeight="1">
      <c r="A192" s="145">
        <v>45306</v>
      </c>
      <c r="B192" s="135">
        <v>57.94</v>
      </c>
      <c r="C192" s="128" t="s">
        <v>147</v>
      </c>
      <c r="D192" s="143" t="s">
        <v>134</v>
      </c>
      <c r="E192" s="136" t="s">
        <v>135</v>
      </c>
      <c r="F192" s="17"/>
    </row>
    <row r="193" spans="1:6" ht="12.75" customHeight="1">
      <c r="A193" s="145">
        <v>45306</v>
      </c>
      <c r="B193" s="135">
        <v>46.6</v>
      </c>
      <c r="C193" s="128" t="s">
        <v>159</v>
      </c>
      <c r="D193" s="143" t="s">
        <v>134</v>
      </c>
      <c r="E193" s="136" t="s">
        <v>141</v>
      </c>
      <c r="F193" s="17"/>
    </row>
    <row r="194" spans="1:6" ht="12.75" customHeight="1">
      <c r="A194" s="145">
        <v>45309</v>
      </c>
      <c r="B194" s="135">
        <v>29.03</v>
      </c>
      <c r="C194" s="128" t="s">
        <v>149</v>
      </c>
      <c r="D194" s="143" t="s">
        <v>134</v>
      </c>
      <c r="E194" s="136" t="s">
        <v>141</v>
      </c>
      <c r="F194" s="17"/>
    </row>
    <row r="195" spans="1:6" ht="12.75" customHeight="1">
      <c r="A195" s="145">
        <v>45309</v>
      </c>
      <c r="B195" s="135">
        <v>53.81</v>
      </c>
      <c r="C195" s="128" t="s">
        <v>148</v>
      </c>
      <c r="D195" s="143" t="s">
        <v>134</v>
      </c>
      <c r="E195" s="136" t="s">
        <v>135</v>
      </c>
      <c r="F195" s="17"/>
    </row>
    <row r="196" spans="1:6" ht="12.75" customHeight="1">
      <c r="A196" s="145">
        <v>45314</v>
      </c>
      <c r="B196" s="135">
        <v>54.12</v>
      </c>
      <c r="C196" s="128" t="s">
        <v>149</v>
      </c>
      <c r="D196" s="143" t="s">
        <v>132</v>
      </c>
      <c r="E196" s="136" t="s">
        <v>141</v>
      </c>
      <c r="F196" s="17"/>
    </row>
    <row r="197" spans="1:6" ht="12.75" customHeight="1">
      <c r="A197" s="145">
        <v>45314</v>
      </c>
      <c r="B197" s="135">
        <v>54.15</v>
      </c>
      <c r="C197" s="128" t="s">
        <v>147</v>
      </c>
      <c r="D197" s="143" t="s">
        <v>134</v>
      </c>
      <c r="E197" s="136" t="s">
        <v>135</v>
      </c>
      <c r="F197" s="17"/>
    </row>
    <row r="198" spans="1:6" ht="12.75" customHeight="1">
      <c r="A198" s="145">
        <v>45314</v>
      </c>
      <c r="B198" s="135">
        <v>21.68</v>
      </c>
      <c r="C198" s="128" t="s">
        <v>159</v>
      </c>
      <c r="D198" s="143" t="s">
        <v>134</v>
      </c>
      <c r="E198" s="136" t="s">
        <v>141</v>
      </c>
      <c r="F198" s="17"/>
    </row>
    <row r="199" spans="1:6" ht="12.75" customHeight="1">
      <c r="A199" s="145">
        <v>45314</v>
      </c>
      <c r="B199" s="135">
        <v>57.43</v>
      </c>
      <c r="C199" s="128" t="s">
        <v>148</v>
      </c>
      <c r="D199" s="143" t="s">
        <v>134</v>
      </c>
      <c r="E199" s="136" t="s">
        <v>135</v>
      </c>
      <c r="F199" s="17"/>
    </row>
    <row r="200" spans="1:6" ht="12.75" customHeight="1">
      <c r="A200" s="151">
        <v>45335</v>
      </c>
      <c r="B200" s="135">
        <v>498.49</v>
      </c>
      <c r="C200" s="128" t="s">
        <v>166</v>
      </c>
      <c r="D200" s="143" t="s">
        <v>128</v>
      </c>
      <c r="E200" s="136" t="s">
        <v>141</v>
      </c>
      <c r="F200" s="17"/>
    </row>
    <row r="201" spans="1:6" ht="12.75" customHeight="1">
      <c r="A201" s="151">
        <v>45335</v>
      </c>
      <c r="B201" s="135">
        <v>417.39</v>
      </c>
      <c r="C201" s="128" t="s">
        <v>180</v>
      </c>
      <c r="D201" s="143" t="s">
        <v>131</v>
      </c>
      <c r="E201" s="136" t="s">
        <v>141</v>
      </c>
      <c r="F201" s="17"/>
    </row>
    <row r="202" spans="1:6" ht="12.75" customHeight="1">
      <c r="A202" s="134">
        <v>45335</v>
      </c>
      <c r="B202" s="135">
        <v>52.77</v>
      </c>
      <c r="C202" s="128" t="s">
        <v>147</v>
      </c>
      <c r="D202" s="143" t="s">
        <v>134</v>
      </c>
      <c r="E202" s="136" t="s">
        <v>135</v>
      </c>
      <c r="F202" s="17"/>
    </row>
    <row r="203" spans="1:6" ht="12.75" customHeight="1">
      <c r="A203" s="134">
        <v>45337</v>
      </c>
      <c r="B203" s="142">
        <v>54.44</v>
      </c>
      <c r="C203" s="143" t="s">
        <v>148</v>
      </c>
      <c r="D203" s="143" t="s">
        <v>134</v>
      </c>
      <c r="E203" s="136" t="s">
        <v>135</v>
      </c>
      <c r="F203" s="17"/>
    </row>
    <row r="204" spans="1:6" ht="12.75" customHeight="1">
      <c r="A204" s="134">
        <v>45337</v>
      </c>
      <c r="B204" s="142">
        <v>28.9</v>
      </c>
      <c r="C204" s="143" t="s">
        <v>149</v>
      </c>
      <c r="D204" s="143" t="s">
        <v>134</v>
      </c>
      <c r="E204" s="136" t="s">
        <v>141</v>
      </c>
      <c r="F204" s="17"/>
    </row>
    <row r="205" spans="1:6" ht="12.75" customHeight="1">
      <c r="A205" s="151">
        <v>45341</v>
      </c>
      <c r="B205" s="135">
        <v>416.68</v>
      </c>
      <c r="C205" s="128" t="s">
        <v>154</v>
      </c>
      <c r="D205" s="143" t="s">
        <v>128</v>
      </c>
      <c r="E205" s="136" t="s">
        <v>141</v>
      </c>
      <c r="F205" s="17"/>
    </row>
    <row r="206" spans="1:6" ht="12.75" customHeight="1">
      <c r="A206" s="151">
        <v>45341</v>
      </c>
      <c r="B206" s="135">
        <v>471.86</v>
      </c>
      <c r="C206" s="128" t="s">
        <v>188</v>
      </c>
      <c r="D206" s="143" t="s">
        <v>131</v>
      </c>
      <c r="E206" s="136" t="s">
        <v>141</v>
      </c>
      <c r="F206" s="17"/>
    </row>
    <row r="207" spans="1:6" ht="12.75" customHeight="1">
      <c r="A207" s="134">
        <v>45341</v>
      </c>
      <c r="B207" s="135">
        <v>52.63</v>
      </c>
      <c r="C207" s="128" t="s">
        <v>196</v>
      </c>
      <c r="D207" s="143" t="s">
        <v>134</v>
      </c>
      <c r="E207" s="136" t="s">
        <v>141</v>
      </c>
      <c r="F207" s="17"/>
    </row>
    <row r="208" spans="1:6" ht="12.75" customHeight="1">
      <c r="A208" s="134">
        <v>45341</v>
      </c>
      <c r="B208" s="135">
        <v>52.48</v>
      </c>
      <c r="C208" s="128" t="s">
        <v>147</v>
      </c>
      <c r="D208" s="143" t="s">
        <v>134</v>
      </c>
      <c r="E208" s="136" t="s">
        <v>135</v>
      </c>
      <c r="F208" s="17"/>
    </row>
    <row r="209" spans="1:6" ht="12.75" customHeight="1">
      <c r="A209" s="151">
        <v>45343</v>
      </c>
      <c r="B209" s="135">
        <v>308.95999999999998</v>
      </c>
      <c r="C209" s="128" t="s">
        <v>197</v>
      </c>
      <c r="D209" s="143" t="s">
        <v>131</v>
      </c>
      <c r="E209" s="136" t="s">
        <v>141</v>
      </c>
      <c r="F209" s="17"/>
    </row>
    <row r="210" spans="1:6" ht="12.75" customHeight="1">
      <c r="A210" s="151">
        <v>45344</v>
      </c>
      <c r="B210" s="135">
        <v>191.58</v>
      </c>
      <c r="C210" s="128" t="s">
        <v>197</v>
      </c>
      <c r="D210" s="143" t="s">
        <v>131</v>
      </c>
      <c r="E210" s="136" t="s">
        <v>141</v>
      </c>
      <c r="F210" s="17"/>
    </row>
    <row r="211" spans="1:6" ht="12.75" customHeight="1">
      <c r="A211" s="134">
        <v>45345</v>
      </c>
      <c r="B211" s="135">
        <v>54.66</v>
      </c>
      <c r="C211" s="128" t="s">
        <v>148</v>
      </c>
      <c r="D211" s="143" t="s">
        <v>134</v>
      </c>
      <c r="E211" s="136" t="s">
        <v>135</v>
      </c>
      <c r="F211" s="17"/>
    </row>
    <row r="212" spans="1:6" ht="12.75" customHeight="1">
      <c r="A212" s="151">
        <v>45349</v>
      </c>
      <c r="B212" s="135">
        <v>388</v>
      </c>
      <c r="C212" s="128" t="s">
        <v>198</v>
      </c>
      <c r="D212" s="143" t="s">
        <v>128</v>
      </c>
      <c r="E212" s="136" t="s">
        <v>141</v>
      </c>
      <c r="F212" s="17"/>
    </row>
    <row r="213" spans="1:6" ht="12.75" customHeight="1">
      <c r="A213" s="151">
        <v>45349</v>
      </c>
      <c r="B213" s="135">
        <v>276.52</v>
      </c>
      <c r="C213" s="128" t="s">
        <v>199</v>
      </c>
      <c r="D213" s="143" t="s">
        <v>131</v>
      </c>
      <c r="E213" s="136" t="s">
        <v>141</v>
      </c>
      <c r="F213" s="17"/>
    </row>
    <row r="214" spans="1:6" ht="12.75" customHeight="1">
      <c r="A214" s="134">
        <v>45349</v>
      </c>
      <c r="B214" s="135">
        <v>30.28</v>
      </c>
      <c r="C214" s="128" t="s">
        <v>196</v>
      </c>
      <c r="D214" s="143" t="s">
        <v>134</v>
      </c>
      <c r="E214" s="136" t="s">
        <v>141</v>
      </c>
      <c r="F214" s="17"/>
    </row>
    <row r="215" spans="1:6" ht="12.75" customHeight="1">
      <c r="A215" s="134">
        <v>45349</v>
      </c>
      <c r="B215" s="135">
        <v>54.29</v>
      </c>
      <c r="C215" s="128" t="s">
        <v>147</v>
      </c>
      <c r="D215" s="143" t="s">
        <v>134</v>
      </c>
      <c r="E215" s="136" t="s">
        <v>135</v>
      </c>
      <c r="F215" s="17"/>
    </row>
    <row r="216" spans="1:6" ht="12.75" customHeight="1">
      <c r="A216" s="151">
        <v>45349</v>
      </c>
      <c r="B216" s="135">
        <v>365.24</v>
      </c>
      <c r="C216" s="128" t="s">
        <v>168</v>
      </c>
      <c r="D216" s="143" t="s">
        <v>128</v>
      </c>
      <c r="E216" s="136" t="s">
        <v>141</v>
      </c>
      <c r="F216" s="17"/>
    </row>
    <row r="217" spans="1:6" ht="12.75" customHeight="1">
      <c r="A217" s="151">
        <v>45350</v>
      </c>
      <c r="B217" s="135">
        <v>240.37</v>
      </c>
      <c r="C217" s="128" t="s">
        <v>199</v>
      </c>
      <c r="D217" s="143" t="s">
        <v>131</v>
      </c>
      <c r="E217" s="136" t="s">
        <v>141</v>
      </c>
      <c r="F217" s="17"/>
    </row>
    <row r="218" spans="1:6" ht="12.75" customHeight="1">
      <c r="A218" s="134">
        <v>45350</v>
      </c>
      <c r="B218" s="135">
        <v>26.4</v>
      </c>
      <c r="C218" s="143" t="s">
        <v>149</v>
      </c>
      <c r="D218" s="143" t="s">
        <v>134</v>
      </c>
      <c r="E218" s="136" t="s">
        <v>141</v>
      </c>
      <c r="F218" s="17"/>
    </row>
    <row r="219" spans="1:6" ht="12.75" customHeight="1">
      <c r="A219" s="134">
        <v>45351</v>
      </c>
      <c r="B219" s="135">
        <v>48.77</v>
      </c>
      <c r="C219" s="128" t="s">
        <v>148</v>
      </c>
      <c r="D219" s="143" t="s">
        <v>134</v>
      </c>
      <c r="E219" s="136" t="s">
        <v>135</v>
      </c>
      <c r="F219" s="17"/>
    </row>
    <row r="220" spans="1:6" ht="12.75" customHeight="1">
      <c r="A220" s="134">
        <v>45351</v>
      </c>
      <c r="B220" s="135">
        <v>41.6</v>
      </c>
      <c r="C220" s="143" t="s">
        <v>149</v>
      </c>
      <c r="D220" s="143" t="s">
        <v>134</v>
      </c>
      <c r="E220" s="128" t="s">
        <v>141</v>
      </c>
      <c r="F220" s="17"/>
    </row>
    <row r="221" spans="1:6" ht="12.75" customHeight="1">
      <c r="A221" s="151">
        <v>45356</v>
      </c>
      <c r="B221" s="135">
        <v>423.42</v>
      </c>
      <c r="C221" s="128" t="s">
        <v>200</v>
      </c>
      <c r="D221" s="143" t="s">
        <v>128</v>
      </c>
      <c r="E221" s="136" t="s">
        <v>141</v>
      </c>
      <c r="F221" s="17"/>
    </row>
    <row r="222" spans="1:6" ht="12.75" customHeight="1">
      <c r="A222" s="151">
        <v>45356</v>
      </c>
      <c r="B222" s="135">
        <v>512.16999999999996</v>
      </c>
      <c r="C222" s="128" t="s">
        <v>201</v>
      </c>
      <c r="D222" s="143" t="s">
        <v>131</v>
      </c>
      <c r="E222" s="136" t="s">
        <v>141</v>
      </c>
      <c r="F222" s="17"/>
    </row>
    <row r="223" spans="1:6" ht="12.75" customHeight="1">
      <c r="A223" s="151">
        <v>45363</v>
      </c>
      <c r="B223" s="135">
        <v>407.4</v>
      </c>
      <c r="C223" s="128" t="s">
        <v>202</v>
      </c>
      <c r="D223" s="143" t="s">
        <v>128</v>
      </c>
      <c r="E223" s="136" t="s">
        <v>141</v>
      </c>
      <c r="F223" s="17"/>
    </row>
    <row r="224" spans="1:6" ht="12.75" customHeight="1">
      <c r="A224" s="151">
        <v>45363</v>
      </c>
      <c r="B224" s="135">
        <v>464.77</v>
      </c>
      <c r="C224" s="128" t="s">
        <v>203</v>
      </c>
      <c r="D224" s="143" t="s">
        <v>131</v>
      </c>
      <c r="E224" s="136" t="s">
        <v>141</v>
      </c>
      <c r="F224" s="17"/>
    </row>
    <row r="225" spans="1:6" ht="12.75" customHeight="1">
      <c r="A225" s="151">
        <v>45370</v>
      </c>
      <c r="B225" s="135">
        <v>365.22</v>
      </c>
      <c r="C225" s="128" t="s">
        <v>204</v>
      </c>
      <c r="D225" s="143" t="s">
        <v>128</v>
      </c>
      <c r="E225" s="136" t="s">
        <v>141</v>
      </c>
      <c r="F225" s="17"/>
    </row>
    <row r="226" spans="1:6" ht="12.75" customHeight="1">
      <c r="A226" s="151">
        <v>45370</v>
      </c>
      <c r="B226" s="135">
        <v>50.86</v>
      </c>
      <c r="C226" s="128" t="s">
        <v>149</v>
      </c>
      <c r="D226" s="143" t="s">
        <v>132</v>
      </c>
      <c r="E226" s="136" t="s">
        <v>141</v>
      </c>
      <c r="F226" s="17"/>
    </row>
    <row r="227" spans="1:6" ht="12.75" customHeight="1">
      <c r="A227" s="151">
        <v>45377</v>
      </c>
      <c r="B227" s="135">
        <v>355.95</v>
      </c>
      <c r="C227" s="128" t="s">
        <v>166</v>
      </c>
      <c r="D227" s="143" t="s">
        <v>128</v>
      </c>
      <c r="E227" s="136" t="s">
        <v>141</v>
      </c>
      <c r="F227" s="17"/>
    </row>
    <row r="228" spans="1:6" ht="12.75" customHeight="1">
      <c r="A228" s="134">
        <v>45377</v>
      </c>
      <c r="B228" s="135">
        <v>181.74</v>
      </c>
      <c r="C228" s="143" t="s">
        <v>205</v>
      </c>
      <c r="D228" s="143" t="s">
        <v>131</v>
      </c>
      <c r="E228" s="136" t="s">
        <v>141</v>
      </c>
      <c r="F228" s="17"/>
    </row>
    <row r="229" spans="1:6" ht="12.75" customHeight="1">
      <c r="A229" s="151">
        <v>45384</v>
      </c>
      <c r="B229" s="135">
        <v>230.27</v>
      </c>
      <c r="C229" s="128" t="s">
        <v>206</v>
      </c>
      <c r="D229" s="152" t="s">
        <v>128</v>
      </c>
      <c r="E229" s="128" t="s">
        <v>141</v>
      </c>
      <c r="F229" s="17"/>
    </row>
    <row r="230" spans="1:6" ht="12.75" customHeight="1">
      <c r="A230" s="151">
        <v>45384</v>
      </c>
      <c r="B230" s="135">
        <v>328.7</v>
      </c>
      <c r="C230" s="128" t="s">
        <v>207</v>
      </c>
      <c r="D230" s="143" t="s">
        <v>131</v>
      </c>
      <c r="E230" s="128" t="s">
        <v>141</v>
      </c>
      <c r="F230" s="17"/>
    </row>
    <row r="231" spans="1:6" ht="12.75" customHeight="1">
      <c r="A231" s="134">
        <v>45384</v>
      </c>
      <c r="B231" s="135">
        <v>48.55</v>
      </c>
      <c r="C231" s="128" t="s">
        <v>196</v>
      </c>
      <c r="D231" s="143" t="s">
        <v>134</v>
      </c>
      <c r="E231" s="128" t="s">
        <v>141</v>
      </c>
      <c r="F231" s="17"/>
    </row>
    <row r="232" spans="1:6" ht="12.75" customHeight="1">
      <c r="A232" s="134">
        <v>45384</v>
      </c>
      <c r="B232" s="135">
        <v>49.67</v>
      </c>
      <c r="C232" s="128" t="s">
        <v>147</v>
      </c>
      <c r="D232" s="143" t="s">
        <v>134</v>
      </c>
      <c r="E232" s="128" t="s">
        <v>135</v>
      </c>
      <c r="F232" s="17"/>
    </row>
    <row r="233" spans="1:6" ht="12.75" customHeight="1">
      <c r="A233" s="151">
        <v>45386</v>
      </c>
      <c r="B233" s="135">
        <v>200.74</v>
      </c>
      <c r="C233" s="128" t="s">
        <v>206</v>
      </c>
      <c r="D233" s="152" t="s">
        <v>128</v>
      </c>
      <c r="E233" s="136" t="s">
        <v>141</v>
      </c>
      <c r="F233" s="17"/>
    </row>
    <row r="234" spans="1:6" ht="12.75" customHeight="1">
      <c r="A234" s="134">
        <v>45386</v>
      </c>
      <c r="B234" s="135">
        <v>51.77</v>
      </c>
      <c r="C234" s="128" t="s">
        <v>148</v>
      </c>
      <c r="D234" s="143" t="s">
        <v>134</v>
      </c>
      <c r="E234" s="136" t="s">
        <v>135</v>
      </c>
      <c r="F234" s="17"/>
    </row>
    <row r="235" spans="1:6" ht="12.75" customHeight="1">
      <c r="A235" s="134">
        <v>45386</v>
      </c>
      <c r="B235" s="135">
        <v>21.31</v>
      </c>
      <c r="C235" s="143" t="s">
        <v>149</v>
      </c>
      <c r="D235" s="143" t="s">
        <v>134</v>
      </c>
      <c r="E235" s="128" t="s">
        <v>141</v>
      </c>
      <c r="F235" s="17"/>
    </row>
    <row r="236" spans="1:6" ht="12.75" customHeight="1">
      <c r="A236" s="151">
        <v>45390</v>
      </c>
      <c r="B236" s="135">
        <v>206.65</v>
      </c>
      <c r="C236" s="128" t="s">
        <v>208</v>
      </c>
      <c r="D236" s="152" t="s">
        <v>128</v>
      </c>
      <c r="E236" s="128" t="s">
        <v>141</v>
      </c>
      <c r="F236" s="17"/>
    </row>
    <row r="237" spans="1:6" ht="12.75" customHeight="1">
      <c r="A237" s="151">
        <v>45390</v>
      </c>
      <c r="B237" s="135">
        <v>403.57</v>
      </c>
      <c r="C237" s="128" t="s">
        <v>209</v>
      </c>
      <c r="D237" s="143" t="s">
        <v>131</v>
      </c>
      <c r="E237" s="128" t="s">
        <v>141</v>
      </c>
      <c r="F237" s="17"/>
    </row>
    <row r="238" spans="1:6" ht="12.75" customHeight="1">
      <c r="A238" s="134">
        <v>45390</v>
      </c>
      <c r="B238" s="135">
        <v>27.9</v>
      </c>
      <c r="C238" s="128" t="s">
        <v>196</v>
      </c>
      <c r="D238" s="143" t="s">
        <v>134</v>
      </c>
      <c r="E238" s="128" t="s">
        <v>141</v>
      </c>
      <c r="F238" s="17"/>
    </row>
    <row r="239" spans="1:6" ht="12.75" customHeight="1">
      <c r="A239" s="134">
        <v>45390</v>
      </c>
      <c r="B239" s="135">
        <v>50.63</v>
      </c>
      <c r="C239" s="128" t="s">
        <v>147</v>
      </c>
      <c r="D239" s="143" t="s">
        <v>134</v>
      </c>
      <c r="E239" s="136" t="s">
        <v>135</v>
      </c>
      <c r="F239" s="17"/>
    </row>
    <row r="240" spans="1:6" ht="12.75" customHeight="1">
      <c r="A240" s="151">
        <v>45392</v>
      </c>
      <c r="B240" s="135">
        <v>269.07</v>
      </c>
      <c r="C240" s="128" t="s">
        <v>210</v>
      </c>
      <c r="D240" s="152" t="s">
        <v>128</v>
      </c>
      <c r="E240" s="136" t="s">
        <v>141</v>
      </c>
      <c r="F240" s="17"/>
    </row>
    <row r="241" spans="1:6" ht="12.75" customHeight="1">
      <c r="A241" s="134">
        <v>45392</v>
      </c>
      <c r="B241" s="135">
        <v>50.27</v>
      </c>
      <c r="C241" s="128" t="s">
        <v>148</v>
      </c>
      <c r="D241" s="143" t="s">
        <v>134</v>
      </c>
      <c r="E241" s="136" t="s">
        <v>135</v>
      </c>
      <c r="F241" s="17"/>
    </row>
    <row r="242" spans="1:6" ht="12.75" customHeight="1">
      <c r="A242" s="134">
        <v>45392</v>
      </c>
      <c r="B242" s="135">
        <v>22.16</v>
      </c>
      <c r="C242" s="143" t="s">
        <v>149</v>
      </c>
      <c r="D242" s="143" t="s">
        <v>134</v>
      </c>
      <c r="E242" s="136" t="s">
        <v>141</v>
      </c>
      <c r="F242" s="17"/>
    </row>
    <row r="243" spans="1:6" ht="12.75" customHeight="1">
      <c r="A243" s="134">
        <v>45393</v>
      </c>
      <c r="B243" s="135">
        <v>51.38</v>
      </c>
      <c r="C243" s="128" t="s">
        <v>147</v>
      </c>
      <c r="D243" s="143" t="s">
        <v>134</v>
      </c>
      <c r="E243" s="136" t="s">
        <v>135</v>
      </c>
      <c r="F243" s="17"/>
    </row>
    <row r="244" spans="1:6" ht="12.75" customHeight="1">
      <c r="A244" s="151">
        <v>45397</v>
      </c>
      <c r="B244" s="135">
        <v>510.43</v>
      </c>
      <c r="C244" s="128" t="s">
        <v>211</v>
      </c>
      <c r="D244" s="143" t="s">
        <v>131</v>
      </c>
      <c r="E244" s="136" t="s">
        <v>141</v>
      </c>
      <c r="F244" s="17"/>
    </row>
    <row r="245" spans="1:6" ht="12.75" customHeight="1">
      <c r="A245" s="134">
        <v>45397</v>
      </c>
      <c r="B245" s="135">
        <v>26.65</v>
      </c>
      <c r="C245" s="128" t="s">
        <v>196</v>
      </c>
      <c r="D245" s="143" t="s">
        <v>134</v>
      </c>
      <c r="E245" s="136" t="s">
        <v>141</v>
      </c>
      <c r="F245" s="17"/>
    </row>
    <row r="246" spans="1:6" ht="12.75" customHeight="1">
      <c r="A246" s="134">
        <v>45397</v>
      </c>
      <c r="B246" s="135">
        <v>52.88</v>
      </c>
      <c r="C246" s="128" t="s">
        <v>147</v>
      </c>
      <c r="D246" s="143" t="s">
        <v>134</v>
      </c>
      <c r="E246" s="136" t="s">
        <v>135</v>
      </c>
      <c r="F246" s="17"/>
    </row>
    <row r="247" spans="1:6" ht="12.75" customHeight="1">
      <c r="A247" s="151">
        <v>45398</v>
      </c>
      <c r="B247" s="135">
        <v>516.21</v>
      </c>
      <c r="C247" s="128" t="s">
        <v>195</v>
      </c>
      <c r="D247" s="152" t="s">
        <v>128</v>
      </c>
      <c r="E247" s="136" t="s">
        <v>141</v>
      </c>
      <c r="F247" s="17"/>
    </row>
    <row r="248" spans="1:6" ht="12.75" customHeight="1">
      <c r="A248" s="134">
        <v>45400</v>
      </c>
      <c r="B248" s="135">
        <v>54.53</v>
      </c>
      <c r="C248" s="128" t="s">
        <v>148</v>
      </c>
      <c r="D248" s="143" t="s">
        <v>134</v>
      </c>
      <c r="E248" s="136" t="s">
        <v>135</v>
      </c>
      <c r="F248" s="17"/>
    </row>
    <row r="249" spans="1:6" ht="12.75" customHeight="1">
      <c r="A249" s="134">
        <v>45400</v>
      </c>
      <c r="B249" s="135">
        <v>21.11</v>
      </c>
      <c r="C249" s="143" t="s">
        <v>149</v>
      </c>
      <c r="D249" s="143" t="s">
        <v>134</v>
      </c>
      <c r="E249" s="136" t="s">
        <v>141</v>
      </c>
      <c r="F249" s="17"/>
    </row>
    <row r="250" spans="1:6" ht="12.75" customHeight="1">
      <c r="A250" s="151">
        <v>45404</v>
      </c>
      <c r="B250" s="135">
        <v>413.3</v>
      </c>
      <c r="C250" s="128" t="s">
        <v>166</v>
      </c>
      <c r="D250" s="152" t="s">
        <v>128</v>
      </c>
      <c r="E250" s="136" t="s">
        <v>141</v>
      </c>
      <c r="F250" s="17"/>
    </row>
    <row r="251" spans="1:6" ht="12.75" customHeight="1">
      <c r="A251" s="134">
        <v>45404</v>
      </c>
      <c r="B251" s="135">
        <v>25.92</v>
      </c>
      <c r="C251" s="128" t="s">
        <v>196</v>
      </c>
      <c r="D251" s="143" t="s">
        <v>134</v>
      </c>
      <c r="E251" s="136" t="s">
        <v>141</v>
      </c>
      <c r="F251" s="17"/>
    </row>
    <row r="252" spans="1:6" ht="12.75" customHeight="1">
      <c r="A252" s="134">
        <v>45404</v>
      </c>
      <c r="B252" s="135">
        <v>51.32</v>
      </c>
      <c r="C252" s="128" t="s">
        <v>147</v>
      </c>
      <c r="D252" s="143" t="s">
        <v>134</v>
      </c>
      <c r="E252" s="136" t="s">
        <v>135</v>
      </c>
      <c r="F252" s="17"/>
    </row>
    <row r="253" spans="1:6" ht="12.75" customHeight="1">
      <c r="A253" s="134">
        <v>45406</v>
      </c>
      <c r="B253" s="135">
        <v>55.85</v>
      </c>
      <c r="C253" s="128" t="s">
        <v>148</v>
      </c>
      <c r="D253" s="143" t="s">
        <v>134</v>
      </c>
      <c r="E253" s="136" t="s">
        <v>135</v>
      </c>
      <c r="F253" s="17"/>
    </row>
    <row r="254" spans="1:6" ht="12.75" customHeight="1">
      <c r="A254" s="134">
        <v>45406</v>
      </c>
      <c r="B254" s="135">
        <v>22.29</v>
      </c>
      <c r="C254" s="143" t="s">
        <v>149</v>
      </c>
      <c r="D254" s="143" t="s">
        <v>134</v>
      </c>
      <c r="E254" s="136" t="s">
        <v>141</v>
      </c>
      <c r="F254" s="17"/>
    </row>
    <row r="255" spans="1:6" ht="12.75" customHeight="1">
      <c r="A255" s="151">
        <v>45411</v>
      </c>
      <c r="B255" s="135">
        <v>493.04</v>
      </c>
      <c r="C255" s="128" t="s">
        <v>212</v>
      </c>
      <c r="D255" s="143" t="s">
        <v>131</v>
      </c>
      <c r="E255" s="136" t="s">
        <v>141</v>
      </c>
      <c r="F255" s="17"/>
    </row>
    <row r="256" spans="1:6" ht="12.75" customHeight="1">
      <c r="A256" s="151">
        <v>45411</v>
      </c>
      <c r="B256" s="135">
        <v>46.4</v>
      </c>
      <c r="C256" s="128" t="s">
        <v>213</v>
      </c>
      <c r="D256" s="143" t="s">
        <v>128</v>
      </c>
      <c r="E256" s="136" t="s">
        <v>141</v>
      </c>
      <c r="F256" s="17"/>
    </row>
    <row r="257" spans="1:6" ht="12.75" customHeight="1">
      <c r="A257" s="134">
        <v>45411</v>
      </c>
      <c r="B257" s="135">
        <v>55.95</v>
      </c>
      <c r="C257" s="128" t="s">
        <v>196</v>
      </c>
      <c r="D257" s="143" t="s">
        <v>134</v>
      </c>
      <c r="E257" s="136" t="s">
        <v>141</v>
      </c>
      <c r="F257" s="17"/>
    </row>
    <row r="258" spans="1:6" ht="12.75" customHeight="1">
      <c r="A258" s="134">
        <v>45411</v>
      </c>
      <c r="B258" s="135">
        <v>50.9</v>
      </c>
      <c r="C258" s="128" t="s">
        <v>147</v>
      </c>
      <c r="D258" s="143" t="s">
        <v>134</v>
      </c>
      <c r="E258" s="136" t="s">
        <v>135</v>
      </c>
      <c r="F258" s="17"/>
    </row>
    <row r="259" spans="1:6" ht="12.75" customHeight="1">
      <c r="A259" s="151">
        <v>45412</v>
      </c>
      <c r="B259" s="135">
        <v>401.48</v>
      </c>
      <c r="C259" s="128" t="s">
        <v>213</v>
      </c>
      <c r="D259" s="152" t="s">
        <v>128</v>
      </c>
      <c r="E259" s="136" t="s">
        <v>141</v>
      </c>
      <c r="F259" s="17"/>
    </row>
    <row r="260" spans="1:6" ht="12.75" customHeight="1">
      <c r="A260" s="134">
        <v>45414</v>
      </c>
      <c r="B260" s="135">
        <v>54.73</v>
      </c>
      <c r="C260" s="128" t="s">
        <v>148</v>
      </c>
      <c r="D260" s="143" t="s">
        <v>134</v>
      </c>
      <c r="E260" s="136" t="s">
        <v>135</v>
      </c>
      <c r="F260" s="17"/>
    </row>
    <row r="261" spans="1:6" ht="12.75" customHeight="1">
      <c r="A261" s="134">
        <v>45414</v>
      </c>
      <c r="B261" s="135">
        <v>22.36</v>
      </c>
      <c r="C261" s="143" t="s">
        <v>149</v>
      </c>
      <c r="D261" s="143" t="s">
        <v>134</v>
      </c>
      <c r="E261" s="136" t="s">
        <v>141</v>
      </c>
      <c r="F261" s="17"/>
    </row>
    <row r="262" spans="1:6" ht="12.75" customHeight="1">
      <c r="A262" s="151">
        <v>45418</v>
      </c>
      <c r="B262" s="135">
        <v>545.22</v>
      </c>
      <c r="C262" s="128" t="s">
        <v>170</v>
      </c>
      <c r="D262" s="143" t="s">
        <v>131</v>
      </c>
      <c r="E262" s="136" t="s">
        <v>141</v>
      </c>
      <c r="F262" s="17"/>
    </row>
    <row r="263" spans="1:6" ht="12.75" customHeight="1">
      <c r="A263" s="134">
        <v>45418</v>
      </c>
      <c r="B263" s="135">
        <v>41.53</v>
      </c>
      <c r="C263" s="128" t="s">
        <v>214</v>
      </c>
      <c r="D263" s="143" t="s">
        <v>134</v>
      </c>
      <c r="E263" s="136" t="s">
        <v>141</v>
      </c>
      <c r="F263" s="17"/>
    </row>
    <row r="264" spans="1:6" ht="12.75" customHeight="1">
      <c r="A264" s="134">
        <v>45418</v>
      </c>
      <c r="B264" s="135">
        <v>27.39</v>
      </c>
      <c r="C264" s="128" t="s">
        <v>196</v>
      </c>
      <c r="D264" s="143" t="s">
        <v>134</v>
      </c>
      <c r="E264" s="136" t="s">
        <v>141</v>
      </c>
      <c r="F264" s="17"/>
    </row>
    <row r="265" spans="1:6" ht="12.75" customHeight="1">
      <c r="A265" s="134">
        <v>45418</v>
      </c>
      <c r="B265" s="135">
        <v>24.09</v>
      </c>
      <c r="C265" s="128" t="s">
        <v>147</v>
      </c>
      <c r="D265" s="143" t="s">
        <v>134</v>
      </c>
      <c r="E265" s="136" t="s">
        <v>135</v>
      </c>
      <c r="F265" s="17"/>
    </row>
    <row r="266" spans="1:6" ht="12.75" customHeight="1">
      <c r="A266" s="151">
        <v>45419</v>
      </c>
      <c r="B266" s="135">
        <v>470.66</v>
      </c>
      <c r="C266" s="128" t="s">
        <v>166</v>
      </c>
      <c r="D266" s="143" t="s">
        <v>128</v>
      </c>
      <c r="E266" s="136" t="s">
        <v>141</v>
      </c>
      <c r="F266" s="17"/>
    </row>
    <row r="267" spans="1:6" ht="12.75" customHeight="1">
      <c r="A267" s="134">
        <v>45421</v>
      </c>
      <c r="B267" s="135">
        <v>60.03</v>
      </c>
      <c r="C267" s="128" t="s">
        <v>148</v>
      </c>
      <c r="D267" s="143" t="s">
        <v>134</v>
      </c>
      <c r="E267" s="136" t="s">
        <v>135</v>
      </c>
      <c r="F267" s="17"/>
    </row>
    <row r="268" spans="1:6" ht="12.75" customHeight="1">
      <c r="A268" s="134">
        <v>45421</v>
      </c>
      <c r="B268" s="135">
        <v>21.04</v>
      </c>
      <c r="C268" s="143" t="s">
        <v>149</v>
      </c>
      <c r="D268" s="143" t="s">
        <v>134</v>
      </c>
      <c r="E268" s="136" t="s">
        <v>141</v>
      </c>
      <c r="F268" s="17"/>
    </row>
    <row r="269" spans="1:6" ht="12.75" customHeight="1">
      <c r="A269" s="151">
        <v>45433</v>
      </c>
      <c r="B269" s="135">
        <v>627.54</v>
      </c>
      <c r="C269" s="128" t="s">
        <v>166</v>
      </c>
      <c r="D269" s="143" t="s">
        <v>128</v>
      </c>
      <c r="E269" s="136" t="s">
        <v>141</v>
      </c>
      <c r="F269" s="17"/>
    </row>
    <row r="270" spans="1:6" ht="12.75" customHeight="1">
      <c r="A270" s="151">
        <v>45433</v>
      </c>
      <c r="B270" s="135">
        <v>216.42</v>
      </c>
      <c r="C270" s="128" t="s">
        <v>205</v>
      </c>
      <c r="D270" s="143" t="s">
        <v>131</v>
      </c>
      <c r="E270" s="136" t="s">
        <v>141</v>
      </c>
      <c r="F270" s="17"/>
    </row>
    <row r="271" spans="1:6" ht="12.75" customHeight="1">
      <c r="A271" s="134">
        <v>45433</v>
      </c>
      <c r="B271" s="135">
        <v>28.26</v>
      </c>
      <c r="C271" s="128" t="s">
        <v>196</v>
      </c>
      <c r="D271" s="143" t="s">
        <v>134</v>
      </c>
      <c r="E271" s="136" t="s">
        <v>135</v>
      </c>
      <c r="F271" s="17"/>
    </row>
    <row r="272" spans="1:6" ht="12.75" customHeight="1">
      <c r="A272" s="134">
        <v>45433</v>
      </c>
      <c r="B272" s="135">
        <v>62.97</v>
      </c>
      <c r="C272" s="128" t="s">
        <v>147</v>
      </c>
      <c r="D272" s="143" t="s">
        <v>134</v>
      </c>
      <c r="E272" s="136" t="s">
        <v>135</v>
      </c>
      <c r="F272" s="17"/>
    </row>
    <row r="273" spans="1:6" ht="12.75" customHeight="1">
      <c r="A273" s="134">
        <v>45434</v>
      </c>
      <c r="B273" s="135">
        <v>52.22</v>
      </c>
      <c r="C273" s="128" t="s">
        <v>148</v>
      </c>
      <c r="D273" s="143" t="s">
        <v>134</v>
      </c>
      <c r="E273" s="136" t="s">
        <v>135</v>
      </c>
      <c r="F273" s="17"/>
    </row>
    <row r="274" spans="1:6" ht="12.75" customHeight="1">
      <c r="A274" s="134">
        <v>45434</v>
      </c>
      <c r="B274" s="135">
        <v>21.75</v>
      </c>
      <c r="C274" s="143" t="s">
        <v>149</v>
      </c>
      <c r="D274" s="143" t="s">
        <v>134</v>
      </c>
      <c r="E274" s="136" t="s">
        <v>141</v>
      </c>
      <c r="F274" s="17"/>
    </row>
    <row r="275" spans="1:6" ht="12.75" customHeight="1">
      <c r="A275" s="151">
        <v>45439</v>
      </c>
      <c r="B275" s="135">
        <v>447.88</v>
      </c>
      <c r="C275" s="128" t="s">
        <v>215</v>
      </c>
      <c r="D275" s="143" t="s">
        <v>128</v>
      </c>
      <c r="E275" s="136" t="s">
        <v>141</v>
      </c>
      <c r="F275" s="17"/>
    </row>
    <row r="276" spans="1:6" ht="12.75" customHeight="1">
      <c r="A276" s="151">
        <v>45439</v>
      </c>
      <c r="B276" s="135">
        <v>469.57</v>
      </c>
      <c r="C276" s="128" t="s">
        <v>216</v>
      </c>
      <c r="D276" s="143" t="s">
        <v>131</v>
      </c>
      <c r="E276" s="136" t="s">
        <v>141</v>
      </c>
      <c r="F276" s="17"/>
    </row>
    <row r="277" spans="1:6" ht="12.75" customHeight="1">
      <c r="A277" s="134">
        <v>45439</v>
      </c>
      <c r="B277" s="135">
        <v>26.45</v>
      </c>
      <c r="C277" s="128" t="s">
        <v>196</v>
      </c>
      <c r="D277" s="143" t="s">
        <v>134</v>
      </c>
      <c r="E277" s="136" t="s">
        <v>141</v>
      </c>
      <c r="F277" s="17"/>
    </row>
    <row r="278" spans="1:6" ht="12.75" customHeight="1">
      <c r="A278" s="134">
        <v>45439</v>
      </c>
      <c r="B278" s="135">
        <v>64</v>
      </c>
      <c r="C278" s="128" t="s">
        <v>147</v>
      </c>
      <c r="D278" s="143" t="s">
        <v>134</v>
      </c>
      <c r="E278" s="136" t="s">
        <v>135</v>
      </c>
      <c r="F278" s="17"/>
    </row>
    <row r="279" spans="1:6" ht="12.75" customHeight="1">
      <c r="A279" s="134">
        <v>45441</v>
      </c>
      <c r="B279" s="135">
        <v>26.51</v>
      </c>
      <c r="C279" s="143" t="s">
        <v>149</v>
      </c>
      <c r="D279" s="143" t="s">
        <v>134</v>
      </c>
      <c r="E279" s="136" t="s">
        <v>141</v>
      </c>
      <c r="F279" s="17"/>
    </row>
    <row r="280" spans="1:6" ht="12.75" customHeight="1">
      <c r="A280" s="134">
        <v>45442</v>
      </c>
      <c r="B280" s="135">
        <v>50.95</v>
      </c>
      <c r="C280" s="128" t="s">
        <v>148</v>
      </c>
      <c r="D280" s="143" t="s">
        <v>134</v>
      </c>
      <c r="E280" s="136" t="s">
        <v>135</v>
      </c>
      <c r="F280" s="17"/>
    </row>
    <row r="281" spans="1:6" ht="12.75" customHeight="1">
      <c r="A281" s="134">
        <v>45442</v>
      </c>
      <c r="B281" s="135">
        <v>22.25</v>
      </c>
      <c r="C281" s="143" t="s">
        <v>149</v>
      </c>
      <c r="D281" s="143" t="s">
        <v>134</v>
      </c>
      <c r="E281" s="136" t="s">
        <v>141</v>
      </c>
      <c r="F281" s="17"/>
    </row>
    <row r="282" spans="1:6" ht="12.75" customHeight="1">
      <c r="A282" s="151">
        <v>45447</v>
      </c>
      <c r="B282" s="142">
        <v>389.69</v>
      </c>
      <c r="C282" s="128" t="s">
        <v>213</v>
      </c>
      <c r="D282" s="143" t="s">
        <v>128</v>
      </c>
      <c r="E282" s="136" t="s">
        <v>141</v>
      </c>
      <c r="F282" s="17"/>
    </row>
    <row r="283" spans="1:6" ht="12.75" customHeight="1">
      <c r="A283" s="134">
        <v>45447</v>
      </c>
      <c r="B283" s="142">
        <v>53.23</v>
      </c>
      <c r="C283" s="128" t="s">
        <v>147</v>
      </c>
      <c r="D283" s="143" t="s">
        <v>134</v>
      </c>
      <c r="E283" s="136" t="s">
        <v>135</v>
      </c>
      <c r="F283" s="17"/>
    </row>
    <row r="284" spans="1:6" ht="12.75" customHeight="1">
      <c r="A284" s="134">
        <v>45447</v>
      </c>
      <c r="B284" s="142">
        <v>24.56</v>
      </c>
      <c r="C284" s="128" t="s">
        <v>159</v>
      </c>
      <c r="D284" s="143" t="s">
        <v>134</v>
      </c>
      <c r="E284" s="136" t="s">
        <v>141</v>
      </c>
      <c r="F284" s="17"/>
    </row>
    <row r="285" spans="1:6" ht="12.75" customHeight="1">
      <c r="A285" s="134">
        <v>45449</v>
      </c>
      <c r="B285" s="142">
        <v>21.27</v>
      </c>
      <c r="C285" s="128" t="s">
        <v>149</v>
      </c>
      <c r="D285" s="143" t="s">
        <v>134</v>
      </c>
      <c r="E285" s="136" t="s">
        <v>141</v>
      </c>
      <c r="F285" s="17"/>
    </row>
    <row r="286" spans="1:6" ht="12.75" customHeight="1">
      <c r="A286" s="134">
        <v>45449</v>
      </c>
      <c r="B286" s="142">
        <v>61.57</v>
      </c>
      <c r="C286" s="128" t="s">
        <v>148</v>
      </c>
      <c r="D286" s="143" t="s">
        <v>134</v>
      </c>
      <c r="E286" s="136" t="s">
        <v>135</v>
      </c>
      <c r="F286" s="17"/>
    </row>
    <row r="287" spans="1:6" ht="12.75" customHeight="1">
      <c r="A287" s="151">
        <v>45454</v>
      </c>
      <c r="B287" s="142">
        <v>409.92</v>
      </c>
      <c r="C287" s="128" t="s">
        <v>154</v>
      </c>
      <c r="D287" s="143" t="s">
        <v>128</v>
      </c>
      <c r="E287" s="136" t="s">
        <v>141</v>
      </c>
      <c r="F287" s="17"/>
    </row>
    <row r="288" spans="1:6" ht="12.75" customHeight="1">
      <c r="A288" s="134">
        <v>45454</v>
      </c>
      <c r="B288" s="142">
        <v>50.14</v>
      </c>
      <c r="C288" s="128" t="s">
        <v>147</v>
      </c>
      <c r="D288" s="143" t="s">
        <v>134</v>
      </c>
      <c r="E288" s="136" t="s">
        <v>135</v>
      </c>
      <c r="F288" s="17"/>
    </row>
    <row r="289" spans="1:6" ht="12.75" customHeight="1">
      <c r="A289" s="151">
        <v>45454</v>
      </c>
      <c r="B289" s="142">
        <v>178.26</v>
      </c>
      <c r="C289" s="128" t="s">
        <v>197</v>
      </c>
      <c r="D289" s="143" t="s">
        <v>131</v>
      </c>
      <c r="E289" s="136" t="s">
        <v>141</v>
      </c>
      <c r="F289" s="17"/>
    </row>
    <row r="290" spans="1:6" ht="12.75" customHeight="1">
      <c r="A290" s="134">
        <v>45455</v>
      </c>
      <c r="B290" s="142">
        <v>21.52</v>
      </c>
      <c r="C290" s="128" t="s">
        <v>149</v>
      </c>
      <c r="D290" s="143" t="s">
        <v>134</v>
      </c>
      <c r="E290" s="136" t="s">
        <v>141</v>
      </c>
      <c r="F290" s="17"/>
    </row>
    <row r="291" spans="1:6" ht="12.75" customHeight="1">
      <c r="A291" s="134">
        <v>45455</v>
      </c>
      <c r="B291" s="142">
        <v>53.39</v>
      </c>
      <c r="C291" s="128" t="s">
        <v>148</v>
      </c>
      <c r="D291" s="143" t="s">
        <v>134</v>
      </c>
      <c r="E291" s="136" t="s">
        <v>135</v>
      </c>
      <c r="F291" s="17"/>
    </row>
    <row r="292" spans="1:6" ht="12.75" customHeight="1">
      <c r="A292" s="151">
        <v>45461</v>
      </c>
      <c r="B292" s="142">
        <v>421.73</v>
      </c>
      <c r="C292" s="128" t="s">
        <v>217</v>
      </c>
      <c r="D292" s="143" t="s">
        <v>128</v>
      </c>
      <c r="E292" s="136" t="s">
        <v>141</v>
      </c>
      <c r="F292" s="17"/>
    </row>
    <row r="293" spans="1:6" ht="12.75" customHeight="1">
      <c r="A293" s="134">
        <v>45461</v>
      </c>
      <c r="B293" s="142">
        <v>51.62</v>
      </c>
      <c r="C293" s="128" t="s">
        <v>147</v>
      </c>
      <c r="D293" s="143" t="s">
        <v>134</v>
      </c>
      <c r="E293" s="136" t="s">
        <v>135</v>
      </c>
      <c r="F293" s="17"/>
    </row>
    <row r="294" spans="1:6" ht="12.75" customHeight="1">
      <c r="A294" s="151">
        <v>45461</v>
      </c>
      <c r="B294" s="142">
        <v>346.09</v>
      </c>
      <c r="C294" s="128" t="s">
        <v>218</v>
      </c>
      <c r="D294" s="143" t="s">
        <v>131</v>
      </c>
      <c r="E294" s="136" t="s">
        <v>141</v>
      </c>
      <c r="F294" s="17"/>
    </row>
    <row r="295" spans="1:6" ht="12.75" customHeight="1">
      <c r="A295" s="134">
        <v>45461</v>
      </c>
      <c r="B295" s="142">
        <v>25.85</v>
      </c>
      <c r="C295" s="128" t="s">
        <v>159</v>
      </c>
      <c r="D295" s="143" t="s">
        <v>134</v>
      </c>
      <c r="E295" s="136" t="s">
        <v>141</v>
      </c>
      <c r="F295" s="17"/>
    </row>
    <row r="296" spans="1:6" ht="12.75" customHeight="1">
      <c r="A296" s="134">
        <v>45463</v>
      </c>
      <c r="B296" s="142">
        <v>24.73</v>
      </c>
      <c r="C296" s="128" t="s">
        <v>149</v>
      </c>
      <c r="D296" s="143" t="s">
        <v>134</v>
      </c>
      <c r="E296" s="136" t="s">
        <v>141</v>
      </c>
      <c r="F296" s="17"/>
    </row>
    <row r="297" spans="1:6" ht="12.75" customHeight="1">
      <c r="A297" s="134">
        <v>45463</v>
      </c>
      <c r="B297" s="142">
        <v>52.02</v>
      </c>
      <c r="C297" s="128" t="s">
        <v>147</v>
      </c>
      <c r="D297" s="143" t="s">
        <v>134</v>
      </c>
      <c r="E297" s="136" t="s">
        <v>141</v>
      </c>
      <c r="F297" s="17"/>
    </row>
    <row r="298" spans="1:6" s="160" customFormat="1" ht="12.75" customHeight="1">
      <c r="A298" s="151"/>
      <c r="B298" s="142"/>
      <c r="C298" s="128"/>
      <c r="D298" s="143"/>
      <c r="E298" s="136"/>
      <c r="F298" s="17"/>
    </row>
    <row r="299" spans="1:6" s="160" customFormat="1" ht="12.75" customHeight="1">
      <c r="A299" s="151"/>
      <c r="B299" s="142"/>
      <c r="C299" s="128"/>
      <c r="D299" s="143"/>
      <c r="E299" s="136"/>
      <c r="F299" s="17"/>
    </row>
    <row r="300" spans="1:6" s="160" customFormat="1" ht="12.75" customHeight="1">
      <c r="A300" s="151"/>
      <c r="B300" s="142"/>
      <c r="C300" s="128"/>
      <c r="D300" s="143"/>
      <c r="E300" s="136"/>
      <c r="F300" s="17"/>
    </row>
    <row r="301" spans="1:6" ht="12.75" customHeight="1">
      <c r="A301" s="128"/>
      <c r="B301" s="128"/>
      <c r="C301" s="128"/>
      <c r="D301" s="128"/>
      <c r="E301" s="128"/>
      <c r="F301" s="17"/>
    </row>
    <row r="302" spans="1:6" ht="12.75" customHeight="1">
      <c r="A302" s="113"/>
      <c r="B302" s="114"/>
      <c r="C302" s="115"/>
      <c r="D302" s="115"/>
      <c r="E302" s="116"/>
      <c r="F302" s="17"/>
    </row>
    <row r="303" spans="1:6" ht="12.75" customHeight="1">
      <c r="A303" s="113"/>
      <c r="B303" s="114"/>
      <c r="C303" s="115"/>
      <c r="D303" s="115"/>
      <c r="E303" s="116"/>
      <c r="F303" s="28"/>
    </row>
    <row r="304" spans="1:6" s="2" customFormat="1" ht="12.75" customHeight="1">
      <c r="A304" s="113"/>
      <c r="B304" s="114"/>
      <c r="C304" s="115"/>
      <c r="D304" s="115"/>
      <c r="E304" s="116"/>
      <c r="F304" s="1"/>
    </row>
    <row r="305" spans="1:6" s="2" customFormat="1" ht="12.75" customHeight="1">
      <c r="A305" s="113"/>
      <c r="B305" s="114"/>
      <c r="C305" s="115"/>
      <c r="D305" s="115"/>
      <c r="E305" s="116"/>
      <c r="F305" s="1"/>
    </row>
    <row r="306" spans="1:6" s="2" customFormat="1">
      <c r="A306" s="104"/>
      <c r="B306" s="105"/>
      <c r="C306" s="106"/>
      <c r="D306" s="106"/>
      <c r="E306" s="107"/>
      <c r="F306" s="1"/>
    </row>
    <row r="307" spans="1:6" s="2" customFormat="1">
      <c r="A307" s="71" t="s">
        <v>219</v>
      </c>
      <c r="B307" s="72">
        <f>SUM(B27:B306)</f>
        <v>46631.559999999983</v>
      </c>
      <c r="C307" s="124" t="str">
        <f>IF(SUBTOTAL(3,B27:B306)=SUBTOTAL(103,B27:B306),'Summary and sign-off'!$A$48,'Summary and sign-off'!$A$49)</f>
        <v>Check - there are no hidden rows with data</v>
      </c>
      <c r="D307" s="168" t="str">
        <f>IF('Summary and sign-off'!F56='Summary and sign-off'!F54,'Summary and sign-off'!A51,'Summary and sign-off'!A50)</f>
        <v>Check - each entry provides sufficient information</v>
      </c>
      <c r="E307" s="168"/>
      <c r="F307" s="1"/>
    </row>
    <row r="308" spans="1:6" s="2" customFormat="1">
      <c r="A308" s="17"/>
      <c r="B308" s="19"/>
      <c r="C308" s="17"/>
      <c r="D308" s="17"/>
      <c r="E308" s="17"/>
      <c r="F308" s="1"/>
    </row>
    <row r="309" spans="1:6" s="2" customFormat="1" ht="15.75">
      <c r="A309" s="170" t="s">
        <v>220</v>
      </c>
      <c r="B309" s="170"/>
      <c r="C309" s="170"/>
      <c r="D309" s="170"/>
      <c r="E309" s="170"/>
      <c r="F309" s="1"/>
    </row>
    <row r="310" spans="1:6" s="2" customFormat="1" ht="25.5">
      <c r="A310" s="24" t="s">
        <v>122</v>
      </c>
      <c r="B310" s="24" t="s">
        <v>65</v>
      </c>
      <c r="C310" s="24" t="s">
        <v>221</v>
      </c>
      <c r="D310" s="24" t="s">
        <v>222</v>
      </c>
      <c r="E310" s="24" t="s">
        <v>126</v>
      </c>
      <c r="F310" s="1"/>
    </row>
    <row r="311" spans="1:6" s="2" customFormat="1" ht="12.75" customHeight="1">
      <c r="A311" s="145">
        <v>45210</v>
      </c>
      <c r="B311" s="157">
        <v>11.9</v>
      </c>
      <c r="C311" s="128" t="s">
        <v>223</v>
      </c>
      <c r="D311" s="128" t="s">
        <v>134</v>
      </c>
      <c r="E311" s="136" t="s">
        <v>135</v>
      </c>
      <c r="F311" s="1"/>
    </row>
    <row r="312" spans="1:6" s="2" customFormat="1" ht="12.75" customHeight="1">
      <c r="A312" s="145">
        <v>45211</v>
      </c>
      <c r="B312" s="157">
        <v>10.26</v>
      </c>
      <c r="C312" s="128" t="s">
        <v>224</v>
      </c>
      <c r="D312" s="128" t="s">
        <v>134</v>
      </c>
      <c r="E312" s="136" t="s">
        <v>135</v>
      </c>
      <c r="F312" s="1"/>
    </row>
    <row r="313" spans="1:6" s="2" customFormat="1" ht="12.75" customHeight="1">
      <c r="A313" s="145">
        <v>45211</v>
      </c>
      <c r="B313" s="157">
        <v>12.91</v>
      </c>
      <c r="C313" s="128" t="s">
        <v>223</v>
      </c>
      <c r="D313" s="128" t="s">
        <v>134</v>
      </c>
      <c r="E313" s="136" t="s">
        <v>135</v>
      </c>
      <c r="F313" s="1"/>
    </row>
    <row r="314" spans="1:6" ht="12.75" customHeight="1">
      <c r="A314" s="145">
        <v>45211</v>
      </c>
      <c r="B314" s="157">
        <v>11.91</v>
      </c>
      <c r="C314" s="128" t="s">
        <v>223</v>
      </c>
      <c r="D314" s="128" t="s">
        <v>134</v>
      </c>
      <c r="E314" s="136" t="s">
        <v>135</v>
      </c>
      <c r="F314" s="17"/>
    </row>
    <row r="315" spans="1:6" ht="12.75" customHeight="1">
      <c r="A315" s="145">
        <v>45237</v>
      </c>
      <c r="B315" s="157">
        <v>17.18</v>
      </c>
      <c r="C315" s="128" t="s">
        <v>214</v>
      </c>
      <c r="D315" s="128" t="s">
        <v>134</v>
      </c>
      <c r="E315" s="136" t="s">
        <v>135</v>
      </c>
      <c r="F315" s="17"/>
    </row>
    <row r="316" spans="1:6" ht="12.75" customHeight="1">
      <c r="A316" s="145">
        <v>45243</v>
      </c>
      <c r="B316" s="157">
        <v>19.21</v>
      </c>
      <c r="C316" s="128" t="s">
        <v>225</v>
      </c>
      <c r="D316" s="128" t="s">
        <v>134</v>
      </c>
      <c r="E316" s="136" t="s">
        <v>135</v>
      </c>
      <c r="F316" s="17"/>
    </row>
    <row r="317" spans="1:6" ht="12.75" customHeight="1">
      <c r="A317" s="145">
        <v>45247</v>
      </c>
      <c r="B317" s="157">
        <v>9.57</v>
      </c>
      <c r="C317" s="128" t="s">
        <v>226</v>
      </c>
      <c r="D317" s="128" t="s">
        <v>227</v>
      </c>
      <c r="E317" s="136" t="s">
        <v>135</v>
      </c>
      <c r="F317" s="17"/>
    </row>
    <row r="318" spans="1:6">
      <c r="A318" s="134">
        <v>45427</v>
      </c>
      <c r="B318" s="135">
        <v>28.35</v>
      </c>
      <c r="C318" s="128" t="s">
        <v>228</v>
      </c>
      <c r="D318" s="143" t="s">
        <v>134</v>
      </c>
      <c r="E318" s="136" t="s">
        <v>135</v>
      </c>
      <c r="F318" s="17"/>
    </row>
    <row r="319" spans="1:6">
      <c r="A319" s="158"/>
      <c r="B319" s="138"/>
      <c r="C319" s="136"/>
      <c r="D319" s="136"/>
      <c r="E319" s="136"/>
      <c r="F319" s="17"/>
    </row>
    <row r="320" spans="1:6" ht="12.6" customHeight="1">
      <c r="A320" s="153"/>
      <c r="B320" s="154"/>
      <c r="C320" s="155"/>
      <c r="D320" s="155"/>
      <c r="E320" s="156"/>
      <c r="F320" s="17"/>
    </row>
    <row r="321" spans="1:6" ht="12.95" customHeight="1">
      <c r="A321" s="94"/>
      <c r="B321" s="95"/>
      <c r="C321" s="96"/>
      <c r="D321" s="96"/>
      <c r="E321" s="97"/>
      <c r="F321" s="17"/>
    </row>
    <row r="322" spans="1:6">
      <c r="A322" s="71" t="s">
        <v>229</v>
      </c>
      <c r="B322" s="72">
        <f>SUM(B311:B321)</f>
        <v>121.28999999999999</v>
      </c>
      <c r="C322" s="124" t="str">
        <f>IF(SUBTOTAL(3,B311:B321)=SUBTOTAL(103,B311:B321),'Summary and sign-off'!$A$48,'Summary and sign-off'!$A$49)</f>
        <v>Check - there are no hidden rows with data</v>
      </c>
      <c r="D322" s="168" t="str">
        <f>IF('Summary and sign-off'!F57='Summary and sign-off'!F54,'Summary and sign-off'!A51,'Summary and sign-off'!A50)</f>
        <v>Check - each entry provides sufficient information</v>
      </c>
      <c r="E322" s="168"/>
      <c r="F322" s="17"/>
    </row>
    <row r="323" spans="1:6">
      <c r="A323" s="17"/>
      <c r="B323" s="57"/>
      <c r="C323" s="19"/>
      <c r="D323" s="17"/>
      <c r="E323" s="17"/>
      <c r="F323" s="17"/>
    </row>
    <row r="324" spans="1:6" ht="12.95" customHeight="1">
      <c r="A324" s="31" t="s">
        <v>230</v>
      </c>
      <c r="B324" s="58">
        <f>B23+B307+B322</f>
        <v>49936.499999999985</v>
      </c>
      <c r="C324" s="32"/>
      <c r="D324" s="32"/>
      <c r="E324" s="32"/>
      <c r="F324" s="17"/>
    </row>
    <row r="325" spans="1:6">
      <c r="A325" s="17"/>
      <c r="B325" s="19"/>
      <c r="C325" s="17"/>
      <c r="D325" s="17"/>
      <c r="E325" s="17"/>
      <c r="F325" s="17"/>
    </row>
    <row r="326" spans="1:6">
      <c r="A326" s="18" t="s">
        <v>76</v>
      </c>
      <c r="B326" s="19"/>
      <c r="C326" s="17"/>
      <c r="D326" s="17"/>
      <c r="E326" s="17"/>
      <c r="F326" s="17"/>
    </row>
    <row r="327" spans="1:6">
      <c r="A327" s="20" t="s">
        <v>231</v>
      </c>
      <c r="F327" s="17"/>
    </row>
    <row r="328" spans="1:6" hidden="1">
      <c r="A328" s="20" t="s">
        <v>232</v>
      </c>
      <c r="B328" s="17"/>
      <c r="D328" s="17"/>
      <c r="F328" s="17"/>
    </row>
    <row r="329" spans="1:6" hidden="1">
      <c r="A329" s="20" t="s">
        <v>233</v>
      </c>
    </row>
    <row r="330" spans="1:6" hidden="1">
      <c r="A330" s="20" t="s">
        <v>82</v>
      </c>
      <c r="B330" s="19"/>
      <c r="C330" s="17"/>
      <c r="D330" s="17"/>
      <c r="E330" s="17"/>
    </row>
    <row r="331" spans="1:6" hidden="1">
      <c r="A331" s="20" t="s">
        <v>234</v>
      </c>
      <c r="B331" s="17"/>
      <c r="D331" s="17"/>
    </row>
    <row r="332" spans="1:6" hidden="1">
      <c r="A332" s="20" t="s">
        <v>235</v>
      </c>
    </row>
    <row r="333" spans="1:6" ht="12.75" hidden="1" customHeight="1">
      <c r="A333" s="20" t="s">
        <v>236</v>
      </c>
      <c r="B333" s="20"/>
      <c r="C333" s="20"/>
      <c r="D333" s="20"/>
    </row>
    <row r="334" spans="1:6" hidden="1">
      <c r="A334" s="26"/>
      <c r="B334" s="17"/>
      <c r="C334" s="17"/>
      <c r="D334" s="17"/>
      <c r="E334" s="17"/>
    </row>
    <row r="335" spans="1:6" hidden="1">
      <c r="A335" s="26"/>
      <c r="B335" s="17"/>
      <c r="C335" s="17"/>
      <c r="D335" s="17"/>
      <c r="E335" s="17"/>
    </row>
    <row r="336" spans="1:6" hidden="1">
      <c r="F336" s="17"/>
    </row>
    <row r="337" spans="1:6" hidden="1">
      <c r="F337" s="17"/>
    </row>
    <row r="338" spans="1:6" hidden="1">
      <c r="F338" s="17"/>
    </row>
    <row r="339" spans="1:6" hidden="1">
      <c r="F339" s="17"/>
    </row>
    <row r="340" spans="1:6" hidden="1">
      <c r="F340" s="17"/>
    </row>
    <row r="341" spans="1:6"/>
    <row r="342" spans="1:6"/>
    <row r="343" spans="1:6" hidden="1">
      <c r="A343" s="26"/>
      <c r="B343" s="17"/>
      <c r="C343" s="17"/>
      <c r="D343" s="17"/>
      <c r="E343" s="17"/>
    </row>
    <row r="344" spans="1:6" hidden="1">
      <c r="A344" s="26"/>
      <c r="B344" s="17"/>
      <c r="C344" s="17"/>
      <c r="D344" s="17"/>
      <c r="E344" s="17"/>
    </row>
    <row r="345" spans="1:6" hidden="1">
      <c r="A345" s="26"/>
      <c r="B345" s="17"/>
      <c r="C345" s="17"/>
      <c r="D345" s="17"/>
      <c r="E345" s="17"/>
    </row>
    <row r="346" spans="1:6" hidden="1">
      <c r="A346" s="26"/>
      <c r="B346" s="17"/>
      <c r="C346" s="17"/>
      <c r="D346" s="17"/>
      <c r="E346" s="17"/>
    </row>
    <row r="347" spans="1:6" hidden="1">
      <c r="A347" s="26"/>
      <c r="B347" s="17"/>
      <c r="C347" s="17"/>
      <c r="D347" s="17"/>
      <c r="E347" s="17"/>
    </row>
    <row r="348" spans="1:6"/>
    <row r="349" spans="1:6"/>
    <row r="350" spans="1:6"/>
    <row r="351" spans="1:6"/>
  </sheetData>
  <sheetProtection sheet="1" formatCells="0" formatRows="0" insertColumns="0" insertRows="0" deleteRows="0"/>
  <mergeCells count="15">
    <mergeCell ref="B7:E7"/>
    <mergeCell ref="B5:E5"/>
    <mergeCell ref="D322:E322"/>
    <mergeCell ref="A1:E1"/>
    <mergeCell ref="A25:E25"/>
    <mergeCell ref="A309:E309"/>
    <mergeCell ref="B2:E2"/>
    <mergeCell ref="B3:E3"/>
    <mergeCell ref="B4:E4"/>
    <mergeCell ref="A8:E8"/>
    <mergeCell ref="A9:E9"/>
    <mergeCell ref="B6:E6"/>
    <mergeCell ref="D23:E23"/>
    <mergeCell ref="D307:E307"/>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305:A306 A12:A15 A22 A321 A27:A86"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310 A26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9:A161 A163:A176 A239:A243 A87:A144 A180:A228 A15:A21 A311:A320 A248:A300 A302:A304"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B149:B161 B163:B176 B239:B243 B180:B228 B18:B22 B12:B16 B311:B321 B248:B300 B302:B306 B27:B144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C16" sqref="C16"/>
    </sheetView>
  </sheetViews>
  <sheetFormatPr defaultColWidth="0" defaultRowHeight="12.75" zeroHeight="1"/>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c r="A1" s="169" t="s">
        <v>113</v>
      </c>
      <c r="B1" s="169"/>
      <c r="C1" s="169"/>
      <c r="D1" s="169"/>
      <c r="E1" s="169"/>
    </row>
    <row r="2" spans="1:6" ht="21" customHeight="1">
      <c r="A2" s="3" t="s">
        <v>114</v>
      </c>
      <c r="B2" s="167" t="str">
        <f>'Summary and sign-off'!B2:F2</f>
        <v>Te Tāhū Hauora | Health Quality and Safety Commission</v>
      </c>
      <c r="C2" s="167"/>
      <c r="D2" s="167"/>
      <c r="E2" s="167"/>
    </row>
    <row r="3" spans="1:6" ht="31.5">
      <c r="A3" s="3" t="s">
        <v>115</v>
      </c>
      <c r="B3" s="167" t="str">
        <f>'Summary and sign-off'!B3:F3</f>
        <v>Dr Peter Jansen</v>
      </c>
      <c r="C3" s="167"/>
      <c r="D3" s="167"/>
      <c r="E3" s="167"/>
    </row>
    <row r="4" spans="1:6" ht="21" customHeight="1">
      <c r="A4" s="3" t="s">
        <v>116</v>
      </c>
      <c r="B4" s="167">
        <f>'Summary and sign-off'!B4:F4</f>
        <v>45108</v>
      </c>
      <c r="C4" s="167"/>
      <c r="D4" s="167"/>
      <c r="E4" s="167"/>
    </row>
    <row r="5" spans="1:6" ht="21" customHeight="1">
      <c r="A5" s="3" t="s">
        <v>117</v>
      </c>
      <c r="B5" s="167">
        <f>'Summary and sign-off'!B5:F5</f>
        <v>45473</v>
      </c>
      <c r="C5" s="167"/>
      <c r="D5" s="167"/>
      <c r="E5" s="167"/>
    </row>
    <row r="6" spans="1:6" ht="21" customHeight="1">
      <c r="A6" s="3" t="s">
        <v>118</v>
      </c>
      <c r="B6" s="162" t="s">
        <v>84</v>
      </c>
      <c r="C6" s="162"/>
      <c r="D6" s="162"/>
      <c r="E6" s="162"/>
    </row>
    <row r="7" spans="1:6" ht="21" customHeight="1">
      <c r="A7" s="3" t="s">
        <v>58</v>
      </c>
      <c r="B7" s="162" t="s">
        <v>86</v>
      </c>
      <c r="C7" s="162"/>
      <c r="D7" s="162"/>
      <c r="E7" s="162"/>
    </row>
    <row r="8" spans="1:6" ht="35.25" customHeight="1">
      <c r="A8" s="178" t="s">
        <v>237</v>
      </c>
      <c r="B8" s="178"/>
      <c r="C8" s="179"/>
      <c r="D8" s="179"/>
      <c r="E8" s="179"/>
      <c r="F8" s="27"/>
    </row>
    <row r="9" spans="1:6" ht="35.25" customHeight="1">
      <c r="A9" s="176" t="s">
        <v>238</v>
      </c>
      <c r="B9" s="177"/>
      <c r="C9" s="177"/>
      <c r="D9" s="177"/>
      <c r="E9" s="177"/>
      <c r="F9" s="27"/>
    </row>
    <row r="10" spans="1:6" ht="27" customHeight="1">
      <c r="A10" s="24" t="s">
        <v>239</v>
      </c>
      <c r="B10" s="24" t="s">
        <v>65</v>
      </c>
      <c r="C10" s="24" t="s">
        <v>240</v>
      </c>
      <c r="D10" s="24" t="s">
        <v>241</v>
      </c>
      <c r="E10" s="24" t="s">
        <v>126</v>
      </c>
      <c r="F10" s="20"/>
    </row>
    <row r="11" spans="1:6" s="2" customFormat="1">
      <c r="A11" s="117"/>
      <c r="B11" s="114"/>
      <c r="C11" s="118"/>
      <c r="D11" s="118"/>
      <c r="E11" s="119"/>
    </row>
    <row r="12" spans="1:6" s="2" customFormat="1">
      <c r="A12" s="113" t="s">
        <v>242</v>
      </c>
      <c r="B12" s="114"/>
      <c r="C12" s="118"/>
      <c r="D12" s="118"/>
      <c r="E12" s="119"/>
    </row>
    <row r="13" spans="1:6" s="2" customFormat="1">
      <c r="A13" s="113"/>
      <c r="B13" s="114"/>
      <c r="C13" s="118"/>
      <c r="D13" s="118"/>
      <c r="E13" s="119"/>
    </row>
    <row r="14" spans="1:6" s="2" customFormat="1">
      <c r="A14" s="113"/>
      <c r="B14" s="114"/>
      <c r="C14" s="118"/>
      <c r="D14" s="118"/>
      <c r="E14" s="119"/>
    </row>
    <row r="15" spans="1:6" s="2" customFormat="1">
      <c r="A15" s="113"/>
      <c r="B15" s="114"/>
      <c r="C15" s="118"/>
      <c r="D15" s="118"/>
      <c r="E15" s="119"/>
    </row>
    <row r="16" spans="1:6" s="2" customFormat="1">
      <c r="A16" s="113"/>
      <c r="B16" s="114"/>
      <c r="C16" s="118"/>
      <c r="D16" s="118"/>
      <c r="E16" s="119"/>
    </row>
    <row r="17" spans="1:6" s="2" customFormat="1">
      <c r="A17" s="113"/>
      <c r="B17" s="114"/>
      <c r="C17" s="118"/>
      <c r="D17" s="118"/>
      <c r="E17" s="119"/>
    </row>
    <row r="18" spans="1:6" s="2" customFormat="1">
      <c r="A18" s="113"/>
      <c r="B18" s="114"/>
      <c r="C18" s="118"/>
      <c r="D18" s="118"/>
      <c r="E18" s="119"/>
    </row>
    <row r="19" spans="1:6" s="2" customFormat="1">
      <c r="A19" s="113"/>
      <c r="B19" s="114"/>
      <c r="C19" s="118"/>
      <c r="D19" s="118"/>
      <c r="E19" s="119"/>
    </row>
    <row r="20" spans="1:6" s="2" customFormat="1">
      <c r="A20" s="113"/>
      <c r="B20" s="114"/>
      <c r="C20" s="118"/>
      <c r="D20" s="118"/>
      <c r="E20" s="119"/>
    </row>
    <row r="21" spans="1:6" s="2" customFormat="1">
      <c r="A21" s="113"/>
      <c r="B21" s="114"/>
      <c r="C21" s="118"/>
      <c r="D21" s="118"/>
      <c r="E21" s="119"/>
    </row>
    <row r="22" spans="1:6" s="2" customFormat="1">
      <c r="A22" s="117"/>
      <c r="B22" s="114"/>
      <c r="C22" s="118"/>
      <c r="D22" s="118"/>
      <c r="E22" s="119"/>
    </row>
    <row r="23" spans="1:6" s="2" customFormat="1">
      <c r="A23" s="117"/>
      <c r="B23" s="114"/>
      <c r="C23" s="118"/>
      <c r="D23" s="118"/>
      <c r="E23" s="119"/>
    </row>
    <row r="24" spans="1:6" s="2" customFormat="1" ht="11.25" hidden="1" customHeight="1">
      <c r="A24" s="98"/>
      <c r="B24" s="95"/>
      <c r="C24" s="99"/>
      <c r="D24" s="99"/>
      <c r="E24" s="100"/>
    </row>
    <row r="25" spans="1:6" ht="34.5" customHeight="1">
      <c r="A25" s="53" t="s">
        <v>243</v>
      </c>
      <c r="B25" s="62">
        <f>SUM(B11:B24)</f>
        <v>0</v>
      </c>
      <c r="C25" s="70" t="str">
        <f>IF(SUBTOTAL(3,B11:B24)=SUBTOTAL(103,B11:B24),'Summary and sign-off'!$A$48,'Summary and sign-off'!$A$49)</f>
        <v>Check - there are no hidden rows with data</v>
      </c>
      <c r="D25" s="168" t="str">
        <f>IF('Summary and sign-off'!F58='Summary and sign-off'!F54,'Summary and sign-off'!A51,'Summary and sign-off'!A50)</f>
        <v>Check - each entry provides sufficient information</v>
      </c>
      <c r="E25" s="168"/>
      <c r="F25" s="2"/>
    </row>
    <row r="26" spans="1:6">
      <c r="A26" s="18"/>
      <c r="B26" s="17"/>
      <c r="C26" s="17"/>
      <c r="D26" s="17"/>
      <c r="E26" s="17"/>
    </row>
    <row r="27" spans="1:6">
      <c r="A27" s="18" t="s">
        <v>76</v>
      </c>
      <c r="B27" s="19"/>
      <c r="C27" s="17"/>
      <c r="D27" s="17"/>
      <c r="E27" s="17"/>
    </row>
    <row r="28" spans="1:6" ht="12.75" customHeight="1">
      <c r="A28" s="20" t="s">
        <v>244</v>
      </c>
      <c r="B28" s="20"/>
      <c r="C28" s="20"/>
      <c r="D28" s="20"/>
      <c r="E28" s="20"/>
    </row>
    <row r="29" spans="1:6">
      <c r="A29" s="20" t="s">
        <v>245</v>
      </c>
      <c r="B29" s="20"/>
      <c r="C29" s="28"/>
      <c r="D29" s="28"/>
      <c r="E29" s="28"/>
    </row>
    <row r="30" spans="1:6">
      <c r="A30" s="20" t="s">
        <v>82</v>
      </c>
      <c r="B30" s="19"/>
      <c r="C30" s="17"/>
      <c r="D30" s="17"/>
      <c r="E30" s="17"/>
      <c r="F30" s="17"/>
    </row>
    <row r="31" spans="1:6">
      <c r="A31" s="20" t="s">
        <v>246</v>
      </c>
      <c r="B31" s="20"/>
      <c r="C31" s="28"/>
      <c r="D31" s="28"/>
      <c r="E31" s="28"/>
    </row>
    <row r="32" spans="1:6" ht="12.75" customHeight="1">
      <c r="A32" s="20" t="s">
        <v>247</v>
      </c>
      <c r="B32" s="20"/>
      <c r="C32" s="22"/>
      <c r="D32" s="22"/>
      <c r="E32" s="22"/>
    </row>
    <row r="33" spans="1:5">
      <c r="A33" s="17"/>
      <c r="B33" s="17"/>
      <c r="C33" s="17"/>
      <c r="D33" s="17"/>
      <c r="E33" s="17"/>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50"/>
  <sheetViews>
    <sheetView topLeftCell="A2" zoomScaleNormal="100" workbookViewId="0">
      <selection activeCell="C32" sqref="C32"/>
    </sheetView>
  </sheetViews>
  <sheetFormatPr defaultColWidth="0" defaultRowHeight="12.75" zeroHeight="1"/>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c r="A1" s="169" t="s">
        <v>113</v>
      </c>
      <c r="B1" s="169"/>
      <c r="C1" s="169"/>
      <c r="D1" s="169"/>
      <c r="E1" s="169"/>
    </row>
    <row r="2" spans="1:6" ht="21" customHeight="1">
      <c r="A2" s="3" t="s">
        <v>114</v>
      </c>
      <c r="B2" s="167" t="str">
        <f>'Summary and sign-off'!B2:F2</f>
        <v>Te Tāhū Hauora | Health Quality and Safety Commission</v>
      </c>
      <c r="C2" s="167"/>
      <c r="D2" s="167"/>
      <c r="E2" s="167"/>
    </row>
    <row r="3" spans="1:6" ht="31.5">
      <c r="A3" s="3" t="s">
        <v>248</v>
      </c>
      <c r="B3" s="167" t="str">
        <f>'Summary and sign-off'!B3:F3</f>
        <v>Dr Peter Jansen</v>
      </c>
      <c r="C3" s="167"/>
      <c r="D3" s="167"/>
      <c r="E3" s="167"/>
    </row>
    <row r="4" spans="1:6" ht="21" customHeight="1">
      <c r="A4" s="3" t="s">
        <v>116</v>
      </c>
      <c r="B4" s="167">
        <f>'Summary and sign-off'!B4:F4</f>
        <v>45108</v>
      </c>
      <c r="C4" s="167"/>
      <c r="D4" s="167"/>
      <c r="E4" s="167"/>
    </row>
    <row r="5" spans="1:6" ht="21" customHeight="1">
      <c r="A5" s="3" t="s">
        <v>117</v>
      </c>
      <c r="B5" s="167">
        <f>'Summary and sign-off'!B5:F5</f>
        <v>45473</v>
      </c>
      <c r="C5" s="167"/>
      <c r="D5" s="167"/>
      <c r="E5" s="167"/>
    </row>
    <row r="6" spans="1:6" ht="21" customHeight="1">
      <c r="A6" s="3" t="s">
        <v>118</v>
      </c>
      <c r="B6" s="162" t="s">
        <v>84</v>
      </c>
      <c r="C6" s="162"/>
      <c r="D6" s="162"/>
      <c r="E6" s="162"/>
      <c r="F6" s="23"/>
    </row>
    <row r="7" spans="1:6" ht="21" customHeight="1">
      <c r="A7" s="3" t="s">
        <v>58</v>
      </c>
      <c r="B7" s="162" t="s">
        <v>86</v>
      </c>
      <c r="C7" s="162"/>
      <c r="D7" s="162"/>
      <c r="E7" s="162"/>
      <c r="F7" s="23"/>
    </row>
    <row r="8" spans="1:6" ht="35.25" customHeight="1">
      <c r="A8" s="172" t="s">
        <v>249</v>
      </c>
      <c r="B8" s="172"/>
      <c r="C8" s="179"/>
      <c r="D8" s="179"/>
      <c r="E8" s="179"/>
    </row>
    <row r="9" spans="1:6" ht="35.25" customHeight="1">
      <c r="A9" s="180" t="s">
        <v>250</v>
      </c>
      <c r="B9" s="181"/>
      <c r="C9" s="181"/>
      <c r="D9" s="181"/>
      <c r="E9" s="181"/>
    </row>
    <row r="10" spans="1:6" ht="27" customHeight="1">
      <c r="A10" s="24" t="s">
        <v>122</v>
      </c>
      <c r="B10" s="24" t="s">
        <v>65</v>
      </c>
      <c r="C10" s="24" t="s">
        <v>251</v>
      </c>
      <c r="D10" s="24" t="s">
        <v>252</v>
      </c>
      <c r="E10" s="24" t="s">
        <v>126</v>
      </c>
      <c r="F10" s="20"/>
    </row>
    <row r="11" spans="1:6" s="2" customFormat="1" hidden="1">
      <c r="A11" s="98"/>
      <c r="B11" s="95"/>
      <c r="C11" s="99"/>
      <c r="D11" s="99"/>
      <c r="E11" s="100"/>
    </row>
    <row r="12" spans="1:6" s="2" customFormat="1">
      <c r="A12" s="159">
        <v>45134</v>
      </c>
      <c r="B12" s="114">
        <v>260.87</v>
      </c>
      <c r="C12" s="118" t="s">
        <v>253</v>
      </c>
      <c r="D12" s="118" t="s">
        <v>254</v>
      </c>
      <c r="E12" s="119"/>
    </row>
    <row r="13" spans="1:6" s="2" customFormat="1">
      <c r="A13" s="159">
        <v>45134</v>
      </c>
      <c r="B13" s="114">
        <v>1094.2</v>
      </c>
      <c r="C13" s="118" t="s">
        <v>255</v>
      </c>
      <c r="D13" s="118" t="s">
        <v>256</v>
      </c>
      <c r="E13" s="119"/>
    </row>
    <row r="14" spans="1:6" s="2" customFormat="1">
      <c r="A14" s="159">
        <v>45134</v>
      </c>
      <c r="B14" s="114">
        <v>48.69</v>
      </c>
      <c r="C14" s="118" t="s">
        <v>257</v>
      </c>
      <c r="D14" s="118"/>
      <c r="E14" s="119"/>
    </row>
    <row r="15" spans="1:6" s="2" customFormat="1">
      <c r="A15" s="159">
        <v>45141</v>
      </c>
      <c r="B15" s="114">
        <v>22</v>
      </c>
      <c r="C15" s="118" t="s">
        <v>258</v>
      </c>
      <c r="D15" s="118" t="s">
        <v>259</v>
      </c>
      <c r="E15" s="119"/>
    </row>
    <row r="16" spans="1:6" s="2" customFormat="1">
      <c r="A16" s="159">
        <v>45172</v>
      </c>
      <c r="B16" s="114">
        <v>22</v>
      </c>
      <c r="C16" s="118" t="s">
        <v>258</v>
      </c>
      <c r="D16" s="118" t="s">
        <v>260</v>
      </c>
      <c r="E16" s="119"/>
    </row>
    <row r="17" spans="1:5" s="2" customFormat="1">
      <c r="A17" s="159">
        <v>45202</v>
      </c>
      <c r="B17" s="114">
        <v>63.76</v>
      </c>
      <c r="C17" s="118" t="s">
        <v>258</v>
      </c>
      <c r="D17" s="118" t="s">
        <v>261</v>
      </c>
      <c r="E17" s="119"/>
    </row>
    <row r="18" spans="1:5" s="2" customFormat="1">
      <c r="A18" s="159">
        <v>45233</v>
      </c>
      <c r="B18" s="114">
        <v>35.92</v>
      </c>
      <c r="C18" s="118" t="s">
        <v>258</v>
      </c>
      <c r="D18" s="118" t="s">
        <v>262</v>
      </c>
      <c r="E18" s="119"/>
    </row>
    <row r="19" spans="1:5" s="2" customFormat="1">
      <c r="A19" s="159">
        <v>45263</v>
      </c>
      <c r="B19" s="114">
        <v>22</v>
      </c>
      <c r="C19" s="118" t="s">
        <v>258</v>
      </c>
      <c r="D19" s="118" t="s">
        <v>263</v>
      </c>
      <c r="E19" s="119"/>
    </row>
    <row r="20" spans="1:5" s="2" customFormat="1">
      <c r="A20" s="159">
        <v>45267</v>
      </c>
      <c r="B20" s="114">
        <v>13.48</v>
      </c>
      <c r="C20" s="118" t="s">
        <v>264</v>
      </c>
      <c r="D20" s="118" t="s">
        <v>265</v>
      </c>
      <c r="E20" s="119" t="s">
        <v>141</v>
      </c>
    </row>
    <row r="21" spans="1:5" s="2" customFormat="1">
      <c r="A21" s="159">
        <v>45280</v>
      </c>
      <c r="B21" s="114">
        <v>780</v>
      </c>
      <c r="C21" s="118" t="s">
        <v>266</v>
      </c>
      <c r="D21" s="118" t="s">
        <v>254</v>
      </c>
      <c r="E21" s="119"/>
    </row>
    <row r="22" spans="1:5" s="2" customFormat="1">
      <c r="A22" s="159">
        <v>45294</v>
      </c>
      <c r="B22" s="114">
        <v>22</v>
      </c>
      <c r="C22" s="118" t="s">
        <v>258</v>
      </c>
      <c r="D22" s="118" t="s">
        <v>267</v>
      </c>
      <c r="E22" s="119"/>
    </row>
    <row r="23" spans="1:5" s="2" customFormat="1">
      <c r="A23" s="159">
        <v>45325</v>
      </c>
      <c r="B23" s="114">
        <v>22.68</v>
      </c>
      <c r="C23" s="118" t="s">
        <v>258</v>
      </c>
      <c r="D23" s="118" t="s">
        <v>268</v>
      </c>
      <c r="E23" s="119"/>
    </row>
    <row r="24" spans="1:5" s="2" customFormat="1">
      <c r="A24" s="159">
        <v>45354</v>
      </c>
      <c r="B24" s="114">
        <v>22.44</v>
      </c>
      <c r="C24" s="118" t="s">
        <v>258</v>
      </c>
      <c r="D24" s="118" t="s">
        <v>269</v>
      </c>
      <c r="E24" s="119"/>
    </row>
    <row r="25" spans="1:5" s="2" customFormat="1">
      <c r="A25" s="159">
        <v>45385</v>
      </c>
      <c r="B25" s="114">
        <v>49.8</v>
      </c>
      <c r="C25" s="118" t="s">
        <v>258</v>
      </c>
      <c r="D25" s="118" t="s">
        <v>270</v>
      </c>
      <c r="E25" s="119"/>
    </row>
    <row r="26" spans="1:5" s="2" customFormat="1">
      <c r="A26" s="159">
        <v>45415</v>
      </c>
      <c r="B26" s="114">
        <v>51.12</v>
      </c>
      <c r="C26" s="118" t="s">
        <v>258</v>
      </c>
      <c r="D26" s="118" t="s">
        <v>271</v>
      </c>
      <c r="E26" s="119"/>
    </row>
    <row r="27" spans="1:5" s="2" customFormat="1">
      <c r="A27" s="159">
        <v>45428</v>
      </c>
      <c r="B27" s="114">
        <v>209.83</v>
      </c>
      <c r="C27" s="118" t="s">
        <v>272</v>
      </c>
      <c r="D27" s="118" t="s">
        <v>273</v>
      </c>
      <c r="E27" s="119" t="s">
        <v>135</v>
      </c>
    </row>
    <row r="28" spans="1:5" s="2" customFormat="1">
      <c r="A28" s="159">
        <v>45446</v>
      </c>
      <c r="B28" s="114">
        <v>22</v>
      </c>
      <c r="C28" s="118" t="s">
        <v>258</v>
      </c>
      <c r="D28" s="118" t="s">
        <v>274</v>
      </c>
      <c r="E28" s="119"/>
    </row>
    <row r="29" spans="1:5" s="2" customFormat="1">
      <c r="A29" s="159">
        <v>45476</v>
      </c>
      <c r="B29" s="114">
        <v>64.14</v>
      </c>
      <c r="C29" s="118" t="s">
        <v>258</v>
      </c>
      <c r="D29" s="118" t="s">
        <v>275</v>
      </c>
      <c r="E29" s="119"/>
    </row>
    <row r="30" spans="1:5" s="2" customFormat="1">
      <c r="A30" s="159"/>
      <c r="B30" s="114"/>
      <c r="C30" s="118"/>
      <c r="D30" s="118"/>
      <c r="E30" s="119"/>
    </row>
    <row r="31" spans="1:5" s="2" customFormat="1">
      <c r="A31" s="113"/>
      <c r="B31" s="114"/>
      <c r="C31" s="118"/>
      <c r="D31" s="118"/>
      <c r="E31" s="119"/>
    </row>
    <row r="32" spans="1:5" s="2" customFormat="1">
      <c r="A32" s="117"/>
      <c r="B32" s="114"/>
      <c r="C32" s="118"/>
      <c r="D32" s="118"/>
      <c r="E32" s="119"/>
    </row>
    <row r="33" spans="1:6" s="2" customFormat="1">
      <c r="A33" s="117"/>
      <c r="B33" s="114"/>
      <c r="C33" s="118"/>
      <c r="D33" s="118"/>
      <c r="E33" s="119"/>
    </row>
    <row r="34" spans="1:6" s="2" customFormat="1" hidden="1">
      <c r="A34" s="98"/>
      <c r="B34" s="95"/>
      <c r="C34" s="99"/>
      <c r="D34" s="99"/>
      <c r="E34" s="100"/>
    </row>
    <row r="35" spans="1:6" ht="34.5" customHeight="1">
      <c r="A35" s="53" t="s">
        <v>276</v>
      </c>
      <c r="B35" s="62">
        <f>SUM(B11:B34)</f>
        <v>2826.93</v>
      </c>
      <c r="C35" s="70" t="str">
        <f>IF(SUBTOTAL(3,B11:B34)=SUBTOTAL(103,B11:B34),'Summary and sign-off'!$A$48,'Summary and sign-off'!$A$49)</f>
        <v>Check - there are no hidden rows with data</v>
      </c>
      <c r="D35" s="168" t="str">
        <f>IF('Summary and sign-off'!F59='Summary and sign-off'!F54,'Summary and sign-off'!A51,'Summary and sign-off'!A50)</f>
        <v>Not all lines have an entry for "Cost in NZ$" and "Type of expense"</v>
      </c>
      <c r="E35" s="168"/>
    </row>
    <row r="36" spans="1:6" ht="14.1" customHeight="1">
      <c r="B36" s="17"/>
      <c r="C36" s="17"/>
      <c r="D36" s="17"/>
      <c r="E36" s="17"/>
    </row>
    <row r="37" spans="1:6">
      <c r="A37" s="18" t="s">
        <v>277</v>
      </c>
      <c r="B37" s="17"/>
      <c r="C37" s="17"/>
      <c r="D37" s="17"/>
      <c r="E37" s="17"/>
    </row>
    <row r="38" spans="1:6" ht="12.6" customHeight="1">
      <c r="A38" s="20" t="s">
        <v>231</v>
      </c>
      <c r="B38" s="17"/>
      <c r="C38" s="17"/>
      <c r="D38" s="17"/>
      <c r="E38" s="17"/>
    </row>
    <row r="39" spans="1:6">
      <c r="A39" s="20" t="s">
        <v>82</v>
      </c>
      <c r="B39" s="19"/>
      <c r="C39" s="17"/>
      <c r="D39" s="17"/>
      <c r="E39" s="17"/>
      <c r="F39" s="17"/>
    </row>
    <row r="40" spans="1:6">
      <c r="A40" s="20" t="s">
        <v>246</v>
      </c>
      <c r="C40" s="17"/>
      <c r="D40" s="17"/>
      <c r="E40" s="17"/>
      <c r="F40" s="17"/>
    </row>
    <row r="41" spans="1:6" ht="12.75" customHeight="1">
      <c r="A41" s="20" t="s">
        <v>247</v>
      </c>
      <c r="B41" s="25"/>
      <c r="C41" s="22"/>
      <c r="D41" s="22"/>
      <c r="E41" s="22"/>
      <c r="F41" s="22"/>
    </row>
    <row r="42" spans="1:6">
      <c r="B42" s="26"/>
      <c r="C42" s="17"/>
      <c r="D42" s="17"/>
      <c r="E42" s="17"/>
    </row>
    <row r="43" spans="1:6" hidden="1">
      <c r="A43" s="17"/>
      <c r="B43" s="17"/>
      <c r="C43" s="17"/>
      <c r="D43" s="17"/>
    </row>
    <row r="44" spans="1:6" ht="12.75" hidden="1" customHeight="1"/>
    <row r="45" spans="1:6" hidden="1">
      <c r="A45" s="17"/>
      <c r="B45" s="17"/>
      <c r="C45" s="17"/>
      <c r="D45" s="17"/>
      <c r="E45" s="17"/>
    </row>
    <row r="46" spans="1:6" hidden="1">
      <c r="A46" s="17"/>
      <c r="B46" s="17"/>
      <c r="C46" s="17"/>
      <c r="D46" s="17"/>
      <c r="E46" s="17"/>
    </row>
    <row r="47" spans="1:6" hidden="1">
      <c r="A47" s="17"/>
      <c r="B47" s="17"/>
      <c r="C47" s="17"/>
      <c r="D47" s="17"/>
      <c r="E47" s="17"/>
    </row>
    <row r="48" spans="1:6" hidden="1">
      <c r="A48" s="17"/>
      <c r="B48" s="17"/>
      <c r="C48" s="17"/>
      <c r="D48" s="17"/>
      <c r="E48" s="17"/>
    </row>
    <row r="49" spans="1:5" hidden="1">
      <c r="A49" s="17"/>
      <c r="B49" s="17"/>
      <c r="C49" s="17"/>
      <c r="D49" s="17"/>
      <c r="E49" s="17"/>
    </row>
    <row r="50" spans="1:5"/>
  </sheetData>
  <sheetProtection sheet="1" formatCells="0" insertRows="0" deleteRows="0"/>
  <mergeCells count="10">
    <mergeCell ref="D35:E3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3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A15 A16:A20 A21:A26 A27 A28 A29 A30 A31 A32 A3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B11:B34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topLeftCell="A5" zoomScaleNormal="100" workbookViewId="0">
      <selection activeCell="C18" sqref="C18"/>
    </sheetView>
  </sheetViews>
  <sheetFormatPr defaultColWidth="0" defaultRowHeight="12.75" zeroHeight="1"/>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c r="A1" s="169" t="s">
        <v>278</v>
      </c>
      <c r="B1" s="169"/>
      <c r="C1" s="169"/>
      <c r="D1" s="169"/>
      <c r="E1" s="169"/>
      <c r="F1" s="169"/>
    </row>
    <row r="2" spans="1:6" ht="21" customHeight="1">
      <c r="A2" s="3" t="s">
        <v>114</v>
      </c>
      <c r="B2" s="167" t="str">
        <f>'Summary and sign-off'!B2:F2</f>
        <v>Te Tāhū Hauora | Health Quality and Safety Commission</v>
      </c>
      <c r="C2" s="167"/>
      <c r="D2" s="167"/>
      <c r="E2" s="167"/>
      <c r="F2" s="167"/>
    </row>
    <row r="3" spans="1:6" ht="31.5">
      <c r="A3" s="3" t="s">
        <v>115</v>
      </c>
      <c r="B3" s="167" t="str">
        <f>'Summary and sign-off'!B3:F3</f>
        <v>Dr Peter Jansen</v>
      </c>
      <c r="C3" s="167"/>
      <c r="D3" s="167"/>
      <c r="E3" s="167"/>
      <c r="F3" s="167"/>
    </row>
    <row r="4" spans="1:6" ht="21" customHeight="1">
      <c r="A4" s="3" t="s">
        <v>116</v>
      </c>
      <c r="B4" s="167">
        <f>'Summary and sign-off'!B4:F4</f>
        <v>45108</v>
      </c>
      <c r="C4" s="167"/>
      <c r="D4" s="167"/>
      <c r="E4" s="167"/>
      <c r="F4" s="167"/>
    </row>
    <row r="5" spans="1:6" ht="21" customHeight="1">
      <c r="A5" s="3" t="s">
        <v>117</v>
      </c>
      <c r="B5" s="167">
        <f>'Summary and sign-off'!B5:F5</f>
        <v>45473</v>
      </c>
      <c r="C5" s="167"/>
      <c r="D5" s="167"/>
      <c r="E5" s="167"/>
      <c r="F5" s="167"/>
    </row>
    <row r="6" spans="1:6" ht="21" customHeight="1">
      <c r="A6" s="3" t="s">
        <v>279</v>
      </c>
      <c r="B6" s="162" t="s">
        <v>84</v>
      </c>
      <c r="C6" s="162"/>
      <c r="D6" s="162"/>
      <c r="E6" s="162"/>
      <c r="F6" s="162"/>
    </row>
    <row r="7" spans="1:6" ht="21" customHeight="1">
      <c r="A7" s="3" t="s">
        <v>58</v>
      </c>
      <c r="B7" s="162" t="s">
        <v>86</v>
      </c>
      <c r="C7" s="162"/>
      <c r="D7" s="162"/>
      <c r="E7" s="162"/>
      <c r="F7" s="162"/>
    </row>
    <row r="8" spans="1:6" ht="36" customHeight="1">
      <c r="A8" s="172" t="s">
        <v>280</v>
      </c>
      <c r="B8" s="172"/>
      <c r="C8" s="172"/>
      <c r="D8" s="172"/>
      <c r="E8" s="172"/>
      <c r="F8" s="172"/>
    </row>
    <row r="9" spans="1:6" ht="36" customHeight="1">
      <c r="A9" s="180" t="s">
        <v>281</v>
      </c>
      <c r="B9" s="181"/>
      <c r="C9" s="181"/>
      <c r="D9" s="181"/>
      <c r="E9" s="181"/>
      <c r="F9" s="181"/>
    </row>
    <row r="10" spans="1:6" ht="39" customHeight="1">
      <c r="A10" s="24" t="s">
        <v>122</v>
      </c>
      <c r="B10" s="108" t="s">
        <v>282</v>
      </c>
      <c r="C10" s="108" t="s">
        <v>283</v>
      </c>
      <c r="D10" s="108" t="s">
        <v>284</v>
      </c>
      <c r="E10" s="108" t="s">
        <v>285</v>
      </c>
      <c r="F10" s="108" t="s">
        <v>286</v>
      </c>
    </row>
    <row r="11" spans="1:6" s="2" customFormat="1">
      <c r="A11" s="113"/>
      <c r="B11" s="118"/>
      <c r="C11" s="121"/>
      <c r="D11" s="118"/>
      <c r="E11" s="122"/>
      <c r="F11" s="119"/>
    </row>
    <row r="12" spans="1:6" s="2" customFormat="1">
      <c r="A12" s="113" t="s">
        <v>287</v>
      </c>
      <c r="B12" s="120"/>
      <c r="C12" s="121"/>
      <c r="D12" s="120"/>
      <c r="E12" s="122"/>
      <c r="F12" s="123"/>
    </row>
    <row r="13" spans="1:6" s="2" customFormat="1">
      <c r="A13" s="113"/>
      <c r="B13" s="120"/>
      <c r="C13" s="121"/>
      <c r="D13" s="120"/>
      <c r="E13" s="122"/>
      <c r="F13" s="123"/>
    </row>
    <row r="14" spans="1:6" s="2" customFormat="1">
      <c r="A14" s="113"/>
      <c r="B14" s="120"/>
      <c r="C14" s="121"/>
      <c r="D14" s="120"/>
      <c r="E14" s="122"/>
      <c r="F14" s="123"/>
    </row>
    <row r="15" spans="1:6" s="2" customFormat="1">
      <c r="A15" s="113"/>
      <c r="B15" s="120"/>
      <c r="C15" s="121"/>
      <c r="D15" s="120"/>
      <c r="E15" s="122"/>
      <c r="F15" s="123"/>
    </row>
    <row r="16" spans="1:6" s="2" customFormat="1">
      <c r="A16" s="113"/>
      <c r="B16" s="120"/>
      <c r="C16" s="121"/>
      <c r="D16" s="120"/>
      <c r="E16" s="122"/>
      <c r="F16" s="123"/>
    </row>
    <row r="17" spans="1:7" s="2" customFormat="1">
      <c r="A17" s="113"/>
      <c r="B17" s="120"/>
      <c r="C17" s="121"/>
      <c r="D17" s="120"/>
      <c r="E17" s="122"/>
      <c r="F17" s="123"/>
    </row>
    <row r="18" spans="1:7" s="2" customFormat="1">
      <c r="A18" s="113"/>
      <c r="B18" s="120"/>
      <c r="C18" s="121"/>
      <c r="D18" s="120"/>
      <c r="E18" s="122"/>
      <c r="F18" s="123"/>
    </row>
    <row r="19" spans="1:7" s="2" customFormat="1">
      <c r="A19" s="113"/>
      <c r="B19" s="120"/>
      <c r="C19" s="121"/>
      <c r="D19" s="120"/>
      <c r="E19" s="122"/>
      <c r="F19" s="123"/>
    </row>
    <row r="20" spans="1:7" s="2" customFormat="1">
      <c r="A20" s="113"/>
      <c r="B20" s="120"/>
      <c r="C20" s="121"/>
      <c r="D20" s="120"/>
      <c r="E20" s="122"/>
      <c r="F20" s="123"/>
    </row>
    <row r="21" spans="1:7" s="2" customFormat="1">
      <c r="A21" s="113"/>
      <c r="B21" s="120"/>
      <c r="C21" s="121"/>
      <c r="D21" s="120"/>
      <c r="E21" s="122"/>
      <c r="F21" s="123"/>
    </row>
    <row r="22" spans="1:7" s="2" customFormat="1">
      <c r="A22" s="113"/>
      <c r="B22" s="120"/>
      <c r="C22" s="121"/>
      <c r="D22" s="120"/>
      <c r="E22" s="122"/>
      <c r="F22" s="123"/>
    </row>
    <row r="23" spans="1:7" s="2" customFormat="1">
      <c r="A23" s="113"/>
      <c r="B23" s="120"/>
      <c r="C23" s="121"/>
      <c r="D23" s="120"/>
      <c r="E23" s="122"/>
      <c r="F23" s="123"/>
    </row>
    <row r="24" spans="1:7" s="2" customFormat="1" hidden="1">
      <c r="A24" s="94"/>
      <c r="B24" s="99"/>
      <c r="C24" s="101"/>
      <c r="D24" s="99"/>
      <c r="E24" s="102"/>
      <c r="F24" s="100"/>
    </row>
    <row r="25" spans="1:7" ht="34.5" customHeight="1">
      <c r="A25" s="109" t="s">
        <v>288</v>
      </c>
      <c r="B25" s="110" t="s">
        <v>289</v>
      </c>
      <c r="C25" s="111">
        <f>C26+C27</f>
        <v>0</v>
      </c>
      <c r="D25" s="112" t="str">
        <f>IF(SUBTOTAL(3,C11:C24)=SUBTOTAL(103,C11:C24),'Summary and sign-off'!$A$48,'Summary and sign-off'!$A$49)</f>
        <v>Check - there are no hidden rows with data</v>
      </c>
      <c r="E25" s="168" t="str">
        <f>IF('Summary and sign-off'!F60='Summary and sign-off'!F54,'Summary and sign-off'!A52,'Summary and sign-off'!A50)</f>
        <v>Check - each entry provides sufficient information</v>
      </c>
      <c r="F25" s="168"/>
      <c r="G25" s="2"/>
    </row>
    <row r="26" spans="1:7" ht="25.5" customHeight="1">
      <c r="A26" s="54"/>
      <c r="B26" s="55" t="s">
        <v>100</v>
      </c>
      <c r="C26" s="56">
        <f>COUNTIF(C11:C24,'Summary and sign-off'!A45)</f>
        <v>0</v>
      </c>
      <c r="D26" s="14"/>
      <c r="E26" s="15"/>
      <c r="F26" s="16"/>
    </row>
    <row r="27" spans="1:7" ht="25.5" customHeight="1">
      <c r="A27" s="54"/>
      <c r="B27" s="55" t="s">
        <v>101</v>
      </c>
      <c r="C27" s="56">
        <f>COUNTIF(C11:C24,'Summary and sign-off'!A46)</f>
        <v>0</v>
      </c>
      <c r="D27" s="14"/>
      <c r="E27" s="15"/>
      <c r="F27" s="16"/>
    </row>
    <row r="28" spans="1:7">
      <c r="A28" s="17"/>
      <c r="B28" s="18"/>
      <c r="C28" s="17"/>
      <c r="D28" s="19"/>
      <c r="E28" s="19"/>
      <c r="F28" s="17"/>
    </row>
    <row r="29" spans="1:7">
      <c r="A29" s="18" t="s">
        <v>277</v>
      </c>
      <c r="B29" s="18"/>
      <c r="C29" s="18"/>
      <c r="D29" s="18"/>
      <c r="E29" s="18"/>
      <c r="F29" s="18"/>
    </row>
    <row r="30" spans="1:7" ht="12.6" customHeight="1">
      <c r="A30" s="20" t="s">
        <v>231</v>
      </c>
      <c r="B30" s="17"/>
      <c r="C30" s="17"/>
      <c r="D30" s="17"/>
      <c r="E30" s="17"/>
    </row>
    <row r="31" spans="1:7">
      <c r="A31" s="20" t="s">
        <v>82</v>
      </c>
      <c r="B31" s="19"/>
      <c r="C31" s="17"/>
      <c r="D31" s="17"/>
      <c r="E31" s="17"/>
      <c r="F31" s="17"/>
    </row>
    <row r="32" spans="1:7">
      <c r="A32" s="20" t="s">
        <v>290</v>
      </c>
      <c r="B32" s="21"/>
      <c r="C32" s="21"/>
      <c r="D32" s="21"/>
      <c r="E32" s="21"/>
      <c r="F32" s="21"/>
    </row>
    <row r="33" spans="1:6" ht="12.75" customHeight="1">
      <c r="A33" s="20" t="s">
        <v>291</v>
      </c>
      <c r="B33" s="17"/>
      <c r="C33" s="17"/>
      <c r="D33" s="17"/>
      <c r="E33" s="17"/>
      <c r="F33" s="17"/>
    </row>
    <row r="34" spans="1:6" ht="12.95" customHeight="1">
      <c r="A34" s="20" t="s">
        <v>292</v>
      </c>
      <c r="B34" s="17"/>
      <c r="C34" s="17"/>
      <c r="D34" s="17"/>
      <c r="E34" s="17"/>
      <c r="F34" s="17"/>
    </row>
    <row r="35" spans="1:6">
      <c r="A35" s="20" t="s">
        <v>293</v>
      </c>
      <c r="C35" s="17"/>
      <c r="D35" s="17"/>
      <c r="E35" s="17"/>
      <c r="F35" s="17"/>
    </row>
    <row r="36" spans="1:6" ht="12.75" customHeight="1">
      <c r="A36" s="20" t="s">
        <v>247</v>
      </c>
      <c r="B36" s="20"/>
      <c r="C36" s="22"/>
      <c r="D36" s="22"/>
      <c r="E36" s="22"/>
      <c r="F36" s="22"/>
    </row>
    <row r="37" spans="1:6" ht="12.75" customHeight="1">
      <c r="A37" s="20"/>
      <c r="B37" s="20"/>
      <c r="C37" s="22"/>
      <c r="D37" s="22"/>
      <c r="E37" s="22"/>
      <c r="F37" s="22"/>
    </row>
    <row r="38" spans="1:6" ht="12.75" hidden="1" customHeight="1">
      <c r="A38" s="20"/>
      <c r="B38" s="20"/>
      <c r="C38" s="22"/>
      <c r="D38" s="22"/>
      <c r="E38" s="22"/>
      <c r="F38" s="22"/>
    </row>
    <row r="41" spans="1:6" hidden="1">
      <c r="A41" s="18"/>
      <c r="B41" s="18"/>
      <c r="C41" s="18"/>
      <c r="D41" s="18"/>
      <c r="E41" s="18"/>
      <c r="F41" s="18"/>
    </row>
    <row r="42" spans="1:6" hidden="1">
      <c r="A42" s="18"/>
      <c r="B42" s="18"/>
      <c r="C42" s="18"/>
      <c r="D42" s="18"/>
      <c r="E42" s="18"/>
      <c r="F42" s="18"/>
    </row>
    <row r="43" spans="1:6" hidden="1">
      <c r="A43" s="18"/>
      <c r="B43" s="18"/>
      <c r="C43" s="18"/>
      <c r="D43" s="18"/>
      <c r="E43" s="18"/>
      <c r="F43" s="18"/>
    </row>
    <row r="44" spans="1:6" hidden="1">
      <c r="A44" s="18"/>
      <c r="B44" s="18"/>
      <c r="C44" s="18"/>
      <c r="D44" s="18"/>
      <c r="E44" s="18"/>
      <c r="F44" s="18"/>
    </row>
    <row r="45" spans="1:6" hidden="1">
      <c r="A45" s="18"/>
      <c r="B45" s="18"/>
      <c r="C45" s="18"/>
      <c r="D45" s="18"/>
      <c r="E45" s="18"/>
      <c r="F45" s="18"/>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AB69D05848A7E41901D98E2D3D9B5AA" ma:contentTypeVersion="15" ma:contentTypeDescription="Create a new document." ma:contentTypeScope="" ma:versionID="2463af65c13236c28428f6cbceddd6ec">
  <xsd:schema xmlns:xsd="http://www.w3.org/2001/XMLSchema" xmlns:xs="http://www.w3.org/2001/XMLSchema" xmlns:p="http://schemas.microsoft.com/office/2006/metadata/properties" xmlns:ns2="1a73ffe2-5c47-46d7-8504-2cffc598988b" xmlns:ns3="da90cb3d-2bcc-4e96-8eaa-9d3b3922fe62" targetNamespace="http://schemas.microsoft.com/office/2006/metadata/properties" ma:root="true" ma:fieldsID="ca172f296dacce503658a965066e007e" ns2:_="" ns3:_="">
    <xsd:import namespace="1a73ffe2-5c47-46d7-8504-2cffc598988b"/>
    <xsd:import namespace="da90cb3d-2bcc-4e96-8eaa-9d3b3922fe6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ObjectDetectorVersions" minOccurs="0"/>
                <xsd:element ref="ns2:SharedWithUsers" minOccurs="0"/>
                <xsd:element ref="ns2:SharedWithDetail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SearchPropertie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73ffe2-5c47-46d7-8504-2cffc598988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c3786b46-8904-495d-8285-9628e3a1cfbc}" ma:internalName="TaxCatchAll" ma:showField="CatchAllData" ma:web="1a73ffe2-5c47-46d7-8504-2cffc598988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a90cb3d-2bcc-4e96-8eaa-9d3b3922fe6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f067919-d045-4b34-bd75-563914e94517"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DateTaken" ma:index="24"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1a73ffe2-5c47-46d7-8504-2cffc598988b">DOCS-1780520749-75</_dlc_DocId>
    <_dlc_DocIdUrl xmlns="1a73ffe2-5c47-46d7-8504-2cffc598988b">
      <Url>https://hqsc.sharepoint.com/sites/Commsteam/_layouts/15/DocIdRedir.aspx?ID=DOCS-1780520749-75</Url>
      <Description>DOCS-1780520749-75</Description>
    </_dlc_DocIdUrl>
    <TaxCatchAll xmlns="1a73ffe2-5c47-46d7-8504-2cffc598988b" xsi:nil="true"/>
    <lcf76f155ced4ddcb4097134ff3c332f xmlns="da90cb3d-2bcc-4e96-8eaa-9d3b3922fe62">
      <Terms xmlns="http://schemas.microsoft.com/office/infopath/2007/PartnerControls"/>
    </lcf76f155ced4ddcb4097134ff3c332f>
    <SharedWithUsers xmlns="1a73ffe2-5c47-46d7-8504-2cffc598988b">
      <UserInfo>
        <DisplayName>Ken Smart</DisplayName>
        <AccountId>87</AccountId>
        <AccountType/>
      </UserInfo>
      <UserInfo>
        <DisplayName>Nehalkumar patel</DisplayName>
        <AccountId>157</AccountId>
        <AccountType/>
      </UserInfo>
    </SharedWithUsers>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C6A401E-B983-48F3-ADF0-8594D7EE483B}"/>
</file>

<file path=customXml/itemProps2.xml><?xml version="1.0" encoding="utf-8"?>
<ds:datastoreItem xmlns:ds="http://schemas.openxmlformats.org/officeDocument/2006/customXml" ds:itemID="{12027F37-2E93-4A9F-BF68-12D9B7A8991C}"/>
</file>

<file path=customXml/itemProps3.xml><?xml version="1.0" encoding="utf-8"?>
<ds:datastoreItem xmlns:ds="http://schemas.openxmlformats.org/officeDocument/2006/customXml" ds:itemID="{F579D7F4-D0D7-4BCB-BBEA-E7C37A64913E}"/>
</file>

<file path=customXml/itemProps4.xml><?xml version="1.0" encoding="utf-8"?>
<ds:datastoreItem xmlns:ds="http://schemas.openxmlformats.org/officeDocument/2006/customXml" ds:itemID="{239DBCAB-6875-4133-81DD-45924FC1DF38}"/>
</file>

<file path=docProps/app.xml><?xml version="1.0" encoding="utf-8"?>
<Properties xmlns="http://schemas.openxmlformats.org/officeDocument/2006/extended-properties" xmlns:vt="http://schemas.openxmlformats.org/officeDocument/2006/docPropsVTypes">
  <Application>Microsoft Excel Online</Application>
  <Manager/>
  <Company>SSC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
  <cp:revision/>
  <dcterms:created xsi:type="dcterms:W3CDTF">2010-10-17T20:59:02Z</dcterms:created>
  <dcterms:modified xsi:type="dcterms:W3CDTF">2024-07-17T04:40:35Z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0x010100EAB69D05848A7E41901D98E2D3D9B5AA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a563ddb4-2a1d-4ee6-80b1-0093b74f0d85</vt:lpwstr>
  </property>
  <property fmtid="{D5CDD505-2E9C-101B-9397-08002B2CF9AE}" pid="10" name="SharedWithUsers">
    <vt:lpwstr>87;#Ken Smart;#157;#Nehalkumar patel</vt:lpwstr>
  </property>
</Properties>
</file>