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qsc-my.sharepoint.com/personal/sreymuch_soth_hqsc_govt_nz/Documents/2026/PRM/Survey admin/"/>
    </mc:Choice>
  </mc:AlternateContent>
  <xr:revisionPtr revIDLastSave="1" documentId="13_ncr:1_{A3EB963B-C08C-42AE-81F3-C5C7788EB5B1}" xr6:coauthVersionLast="47" xr6:coauthVersionMax="47" xr10:uidLastSave="{96AD2A48-68FA-466A-8110-1BF9EE491B64}"/>
  <bookViews>
    <workbookView xWindow="-28920" yWindow="-525" windowWidth="29040" windowHeight="15720" activeTab="1" xr2:uid="{0E556263-ADF4-48AD-89B0-CE2A9F5E486C}"/>
  </bookViews>
  <sheets>
    <sheet name="AHS-I" sheetId="2" r:id="rId1"/>
    <sheet name="APCS" sheetId="1" r:id="rId2"/>
    <sheet name="AHS-O" sheetId="3" r:id="rId3"/>
    <sheet name="HCS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H14" i="1"/>
  <c r="D12" i="2"/>
  <c r="D10" i="2"/>
  <c r="D9" i="2"/>
  <c r="D19" i="1"/>
  <c r="D20" i="1" s="1"/>
  <c r="D18" i="1"/>
  <c r="D17" i="1"/>
  <c r="D16" i="1"/>
  <c r="D14" i="1"/>
  <c r="D13" i="1"/>
  <c r="D12" i="1"/>
  <c r="D8" i="1"/>
  <c r="D7" i="1"/>
  <c r="D6" i="1"/>
  <c r="D5" i="1"/>
  <c r="D4" i="1"/>
  <c r="E18" i="4"/>
  <c r="E17" i="4"/>
  <c r="E16" i="4"/>
  <c r="E15" i="4"/>
  <c r="E14" i="4"/>
  <c r="E13" i="4"/>
  <c r="E10" i="4"/>
  <c r="E8" i="4"/>
  <c r="E6" i="4"/>
  <c r="F12" i="2" l="1"/>
  <c r="F17" i="1" l="1"/>
  <c r="E8" i="1"/>
  <c r="F12" i="1"/>
  <c r="F6" i="3"/>
  <c r="F7" i="3" s="1"/>
  <c r="F9" i="3" s="1"/>
  <c r="F19" i="1"/>
  <c r="F20" i="1" s="1"/>
  <c r="F18" i="1"/>
  <c r="F13" i="1"/>
  <c r="F14" i="1" s="1"/>
  <c r="F8" i="1"/>
  <c r="F7" i="1"/>
  <c r="F6" i="1"/>
  <c r="F5" i="1"/>
  <c r="F4" i="1"/>
  <c r="F10" i="2"/>
  <c r="F9" i="2"/>
  <c r="E7" i="3"/>
  <c r="E9" i="3" s="1"/>
  <c r="E12" i="2"/>
  <c r="E10" i="2"/>
  <c r="E9" i="2"/>
  <c r="F8" i="3" l="1"/>
  <c r="F10" i="3"/>
  <c r="F11" i="3" s="1"/>
  <c r="E10" i="3"/>
  <c r="E11" i="3" s="1"/>
  <c r="E8" i="3"/>
  <c r="G12" i="2" l="1"/>
  <c r="H12" i="2"/>
  <c r="G10" i="2"/>
  <c r="H10" i="2"/>
  <c r="G9" i="2"/>
  <c r="H9" i="2"/>
  <c r="E4" i="1"/>
  <c r="E5" i="1"/>
  <c r="E7" i="1"/>
  <c r="H10" i="3"/>
  <c r="H11" i="3" s="1"/>
  <c r="G6" i="3"/>
  <c r="G7" i="3" s="1"/>
  <c r="G8" i="3" s="1"/>
  <c r="H19" i="1"/>
  <c r="H20" i="1" s="1"/>
  <c r="G19" i="1"/>
  <c r="G20" i="1" s="1"/>
  <c r="E19" i="1"/>
  <c r="E20" i="1" s="1"/>
  <c r="H18" i="1"/>
  <c r="G18" i="1"/>
  <c r="E18" i="1"/>
  <c r="H17" i="1"/>
  <c r="G17" i="1"/>
  <c r="E17" i="1"/>
  <c r="H16" i="1"/>
  <c r="G16" i="1"/>
  <c r="E16" i="1"/>
  <c r="H13" i="1"/>
  <c r="G14" i="1"/>
  <c r="E13" i="1"/>
  <c r="H12" i="1"/>
  <c r="E12" i="1"/>
  <c r="H8" i="1"/>
  <c r="G8" i="1"/>
  <c r="H7" i="1"/>
  <c r="G7" i="1"/>
  <c r="H6" i="1"/>
  <c r="G6" i="1"/>
  <c r="H5" i="1"/>
  <c r="G5" i="1"/>
  <c r="H4" i="1"/>
  <c r="G4" i="1"/>
  <c r="G9" i="3" l="1"/>
  <c r="G10" i="3"/>
  <c r="G11" i="3" s="1"/>
  <c r="H9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tc={58EBCF0A-657A-418A-82AD-54270C580BDA}</author>
    <author>tc={5E20F952-8C23-49DA-A0CE-CF0396001AF8}</author>
  </authors>
  <commentList>
    <comment ref="D3" authorId="0" shapeId="0" xr:uid="{58EBCF0A-657A-418A-82AD-54270C580BDA}">
      <text>
        <t>[Threaded comment]
Your version of Excel allows you to read this threaded comment; however, any edits to it will get removed if the file is opened in a newer version of Excel. Learn more: https://go.microsoft.com/fwlink/?linkid=870924
Comment:
    3 April is Good Friday</t>
      </text>
    </comment>
    <comment ref="D4" authorId="1" shapeId="0" xr:uid="{5E20F952-8C23-49DA-A0CE-CF0396001AF8}">
      <text>
        <t>[Threaded comment]
Your version of Excel allows you to read this threaded comment; however, any edits to it will get removed if the file is opened in a newer version of Excel. Learn more: https://go.microsoft.com/fwlink/?linkid=870924
Comment:
    Just a note that this sampling window includes the Easter Monday and Anzac Day public holidays.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tc={6CF4FE57-4E64-4453-BD72-8F11173AAFC7}</author>
    <author>tc={73E297DE-316D-4507-AF25-0B29EB202994}</author>
    <author>tc={F0D0343C-C8E4-4C4D-9B46-397ECA5B9A5C}</author>
    <author>tc={B2D732BC-BE54-40D1-9F7B-B7C7A21003A4}</author>
    <author>tc={E57908CD-A579-45A6-A6DA-7C4F4C3C7640}</author>
    <author>tc={88B37CA0-C230-4C02-B8C0-B4387A046751}</author>
    <author>tc={C0B68297-B9D6-467B-85D0-37C9E7763D98}</author>
  </authors>
  <commentList>
    <comment ref="G1" authorId="0" shapeId="0" xr:uid="{6CF4FE57-4E64-4453-BD72-8F11173AAFC7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Q3 Feb 2027 wave will start one week later than in 2025 as Waitangi Day off (8 Feb) falls within the survey sampling window.</t>
      </text>
    </comment>
    <comment ref="D3" authorId="1" shapeId="0" xr:uid="{73E297DE-316D-4507-AF25-0B29EB202994}">
      <text>
        <t>[Threaded comment]
Your version of Excel allows you to read this threaded comment; however, any edits to it will get removed if the file is opened in a newer version of Excel. Learn more: https://go.microsoft.com/fwlink/?linkid=870924
Comment:
    3 April is Good Friday</t>
      </text>
    </comment>
    <comment ref="E6" authorId="2" shapeId="0" xr:uid="{F0D0343C-C8E4-4C4D-9B46-397ECA5B9A5C}">
      <text>
        <t>[Threaded comment]
Your version of Excel allows you to read this threaded comment; however, any edits to it will get removed if the file is opened in a newer version of Excel. Learn more: https://go.microsoft.com/fwlink/?linkid=870924
Comment:
    Fri, 10 July 2026 is Matariki</t>
      </text>
    </comment>
    <comment ref="D9" authorId="3" shapeId="0" xr:uid="{B2D732BC-BE54-40D1-9F7B-B7C7A21003A4}">
      <text>
        <t>[Threaded comment]
Your version of Excel allows you to read this threaded comment; however, any edits to it will get removed if the file is opened in a newer version of Excel. Learn more: https://go.microsoft.com/fwlink/?linkid=870924
Comment:
    27 April is Anzac Day</t>
      </text>
    </comment>
    <comment ref="F9" authorId="4" shapeId="0" xr:uid="{E57908CD-A579-45A6-A6DA-7C4F4C3C7640}">
      <text>
        <t>[Threaded comment]
Your version of Excel allows you to read this threaded comment; however, any edits to it will get removed if the file is opened in a newer version of Excel. Learn more: https://go.microsoft.com/fwlink/?linkid=870924
Comment:
    Mon, 26 Oct 2026 is Labour Day</t>
      </text>
    </comment>
    <comment ref="G9" authorId="5" shapeId="0" xr:uid="{88B37CA0-C230-4C02-B8C0-B4387A046751}">
      <text>
        <t>[Threaded comment]
Your version of Excel allows you to read this threaded comment; however, any edits to it will get removed if the file is opened in a newer version of Excel. Learn more: https://go.microsoft.com/fwlink/?linkid=870924
Comment:
    Mon, 8 Feb 2027 is Waitangi Day off</t>
      </text>
    </comment>
    <comment ref="H9" authorId="6" shapeId="0" xr:uid="{C0B68297-B9D6-467B-85D0-37C9E7763D98}">
      <text>
        <t>[Threaded comment]
Your version of Excel allows you to read this threaded comment; however, any edits to it will get removed if the file is opened in a newer version of Excel. Learn more: https://go.microsoft.com/fwlink/?linkid=870924
Comment:
    Mon, 26 April 2027 is Anzac Day off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tc={36DE9D8C-FC02-4DC5-8695-B97222645266}</author>
  </authors>
  <commentList>
    <comment ref="H6" authorId="0" shapeId="0" xr:uid="{36DE9D8C-FC02-4DC5-8695-B97222645266}">
      <text>
        <t>[Threaded comment]
Your version of Excel allows you to read this threaded comment; however, any edits to it will get removed if the file is opened in a newer version of Excel. Learn more: https://go.microsoft.com/fwlink/?linkid=870924
Comment:
    Mon, 7 June 2027 is King’s Birthday</t>
      </text>
    </comment>
  </commentList>
</comments>
</file>

<file path=xl/sharedStrings.xml><?xml version="1.0" encoding="utf-8"?>
<sst xmlns="http://schemas.openxmlformats.org/spreadsheetml/2006/main" count="240" uniqueCount="132">
  <si>
    <t>Adult primary care patient experience survey</t>
  </si>
  <si>
    <t>Phase</t>
  </si>
  <si>
    <t>Process</t>
  </si>
  <si>
    <t>Guide</t>
  </si>
  <si>
    <t>Wave set-up</t>
  </si>
  <si>
    <t>1 month prior to survey sample weeks</t>
  </si>
  <si>
    <t>Practice inclusion phase starts</t>
  </si>
  <si>
    <t>Reminder 1 - Practice inclusion phase</t>
  </si>
  <si>
    <t xml:space="preserve">1 week after start </t>
  </si>
  <si>
    <t>Reminder 2 - Practice inclusion phase</t>
  </si>
  <si>
    <t>2 weeks after start</t>
  </si>
  <si>
    <t>Reminder 3 - Practice inclusion phase</t>
  </si>
  <si>
    <t>3 weeks after start
sent at 9am</t>
  </si>
  <si>
    <t>Deadline for PHOs to send participating practice information</t>
  </si>
  <si>
    <t>3 weeks after start 
5pm deadline date</t>
  </si>
  <si>
    <t>Brochures and materials sent to practices by PHOs ahead of survey week</t>
  </si>
  <si>
    <t>1 week prior to survey sample weeks</t>
  </si>
  <si>
    <t>Sampling</t>
  </si>
  <si>
    <t>Survey sample weeks reminder</t>
  </si>
  <si>
    <t>Friday prior to survey sample weeks</t>
  </si>
  <si>
    <t>Survey sample weeks 
Patients with a 'date of last consultation' at the practice they're enrolled with, in a set 1-week sample period each quarter 
- Week 1 - Census of Māori and Pacific respondents only 
- Week 2 - Sample drawn from full patient pool</t>
  </si>
  <si>
    <t>Start Monday</t>
  </si>
  <si>
    <t>End Sunday</t>
  </si>
  <si>
    <t>Monday following end of survey sample weeks</t>
  </si>
  <si>
    <t>Commission prioritized SMS sample + extract uploaded to survey provider</t>
  </si>
  <si>
    <t xml:space="preserve">1 day prior to survey launch </t>
  </si>
  <si>
    <t>Fieldwork</t>
  </si>
  <si>
    <t>1 week following launch of AHS 
(to stagger the invitation process)</t>
  </si>
  <si>
    <t>Comment moderation and contact request review period begins</t>
  </si>
  <si>
    <t>1 day following email invite</t>
  </si>
  <si>
    <t>SMS reminder to sample group of patients 
(2 days following email invitation)</t>
  </si>
  <si>
    <t>2 days following email invite</t>
  </si>
  <si>
    <t>Email reminder sent (7 days following email invitation)</t>
  </si>
  <si>
    <t>7 days following email invite</t>
  </si>
  <si>
    <t>Email/text survey links close (21 days following launch of survey)</t>
  </si>
  <si>
    <t>21 days following launch</t>
  </si>
  <si>
    <t>Reporting</t>
  </si>
  <si>
    <t>7 days after survey close</t>
  </si>
  <si>
    <t>Results published on Experience Explorer</t>
  </si>
  <si>
    <t>Adult hospital inpatient experience survey</t>
  </si>
  <si>
    <t>Friday before survey week</t>
  </si>
  <si>
    <t>Monday-Sunday (4 weeks)</t>
  </si>
  <si>
    <t>Monday-Sunday (2 weeks)</t>
  </si>
  <si>
    <t>Batch open - districts can start uploading patient sample files</t>
  </si>
  <si>
    <t>Tuesday after survey sample weeks</t>
  </si>
  <si>
    <t>District patient sample file upload deadline</t>
  </si>
  <si>
    <t>6 days after batch opening 
1 day before to launch of AHS-I</t>
  </si>
  <si>
    <t>7 days after batch opening
1 week before launch of APCS 
(to stagger the invitation process)</t>
  </si>
  <si>
    <t>SMS reminder &amp; invitation sent to sample group of patients 
(2 days following initial email invite)</t>
  </si>
  <si>
    <t>2 days after email invite</t>
  </si>
  <si>
    <t>Email reminder sent 
(7 days following initial email invite)</t>
  </si>
  <si>
    <t>7 days after invite</t>
  </si>
  <si>
    <t>Email/text survey links close 
(21 days following launch of survey)</t>
  </si>
  <si>
    <t>21 days after launch</t>
  </si>
  <si>
    <t>Adult hospital outpatient experience survey</t>
  </si>
  <si>
    <t>Guide
2-WEEK GAP FROM AHS-I</t>
  </si>
  <si>
    <t>Friday before survey sample weeks</t>
  </si>
  <si>
    <t>6 days after batch opening 
1 day before to launch of AHS-O</t>
  </si>
  <si>
    <t>7 days after batch opening 
1 day before launch of APCS 
(to stagger the invitation process)</t>
  </si>
  <si>
    <t>Survey links close (21 days following launch of survey)</t>
  </si>
  <si>
    <r>
      <t>Survey sample weeks (4 weeks)</t>
    </r>
    <r>
      <rPr>
        <sz val="10"/>
        <color theme="1"/>
        <rFont val="Calibri"/>
        <family val="2"/>
        <scheme val="minor"/>
      </rPr>
      <t>: Dates of inpatients discharged from hospital</t>
    </r>
  </si>
  <si>
    <r>
      <t>Survey sample weeks (2 weeks)</t>
    </r>
    <r>
      <rPr>
        <sz val="10"/>
        <color theme="1"/>
        <rFont val="Calibri"/>
        <family val="2"/>
        <scheme val="minor"/>
      </rPr>
      <t>: Dates of inpatients discharged from hospital</t>
    </r>
  </si>
  <si>
    <r>
      <rPr>
        <b/>
        <sz val="10"/>
        <color theme="1"/>
        <rFont val="Calibri"/>
        <family val="2"/>
        <scheme val="minor"/>
      </rPr>
      <t>Survey sample weeks (2 weeks)</t>
    </r>
    <r>
      <rPr>
        <sz val="10"/>
        <color theme="1"/>
        <rFont val="Calibri"/>
        <family val="2"/>
        <scheme val="minor"/>
      </rPr>
      <t>: Dates of appointment</t>
    </r>
  </si>
  <si>
    <t>Survey results available in raw data export from data collection portal</t>
  </si>
  <si>
    <r>
      <t>Launch of survey: email invitation sent to sample group of patients 
-</t>
    </r>
    <r>
      <rPr>
        <sz val="10"/>
        <color theme="1"/>
        <rFont val="Calibri"/>
        <family val="2"/>
        <scheme val="minor"/>
      </rPr>
      <t xml:space="preserve"> Response rate becomes available on data collection portal</t>
    </r>
  </si>
  <si>
    <t>Survey results posted to sector secure online reporting portal</t>
  </si>
  <si>
    <t>Data specification</t>
  </si>
  <si>
    <t>Data specification finalised</t>
  </si>
  <si>
    <t> </t>
  </si>
  <si>
    <t>10 July 2024</t>
  </si>
  <si>
    <t>Providers to run test extract to confirm pre-fieldwork</t>
  </si>
  <si>
    <t>12-23 August 2024</t>
  </si>
  <si>
    <t>Questionnaire</t>
  </si>
  <si>
    <t>Questionnaire finalised and signed-off</t>
  </si>
  <si>
    <t>Week of 22 July</t>
  </si>
  <si>
    <t>Privacy</t>
  </si>
  <si>
    <t>Providers confirm privacy obligations are met</t>
  </si>
  <si>
    <t>Complete by</t>
  </si>
  <si>
    <t>Monday 5 August 2024</t>
  </si>
  <si>
    <t>Notifications</t>
  </si>
  <si>
    <t>Pre-notification flyers, information for support workers, website and newsletter content for providers</t>
  </si>
  <si>
    <t>Available by</t>
  </si>
  <si>
    <t>Monday 12 August 2024</t>
  </si>
  <si>
    <t>Providers share materials</t>
  </si>
  <si>
    <t>Survey sample weeks
People with a ‘last visit date’ at the provider in the 4-week sample period</t>
  </si>
  <si>
    <t>Monday, 19 August 2024</t>
  </si>
  <si>
    <t>Sunday, 15 September 2024</t>
  </si>
  <si>
    <t>Providers extract client data and upload to Ipsos portal</t>
  </si>
  <si>
    <t>During week following end of survey sample period</t>
  </si>
  <si>
    <t>16-20 September 2024</t>
  </si>
  <si>
    <r>
      <t xml:space="preserve">Launch of survey: email invitation sent
</t>
    </r>
    <r>
      <rPr>
        <sz val="9"/>
        <color rgb="FF000000"/>
        <rFont val="Calibri"/>
        <family val="2"/>
      </rPr>
      <t>Response rate becomes available on data collection portal</t>
    </r>
  </si>
  <si>
    <t>SMS reminder sent
(Two days following email invitation)</t>
  </si>
  <si>
    <t>Email reminder sent (seven days following email invitation)</t>
  </si>
  <si>
    <t>Decision on hard copy survey</t>
  </si>
  <si>
    <t>9 days following email invite</t>
  </si>
  <si>
    <t>Email / text survey links close (21 days following launch of survey)</t>
  </si>
  <si>
    <t>Survey results</t>
  </si>
  <si>
    <t>To be confirmed</t>
  </si>
  <si>
    <t>Q4 May 2026</t>
  </si>
  <si>
    <t>Q4 Apr - Jun 26</t>
  </si>
  <si>
    <t>6 April-3 May 2026</t>
  </si>
  <si>
    <t>20 April-3 May 2026</t>
  </si>
  <si>
    <t>18-31 May 2026</t>
  </si>
  <si>
    <r>
      <t xml:space="preserve">Hard copy survey close
</t>
    </r>
    <r>
      <rPr>
        <sz val="9"/>
        <color rgb="FF000000"/>
        <rFont val="Calibri"/>
        <family val="2"/>
      </rPr>
      <t>Data entry needs to be complete by this date</t>
    </r>
  </si>
  <si>
    <t>2024</t>
  </si>
  <si>
    <t>7-11 September 2026</t>
  </si>
  <si>
    <t>Q1 August 2026</t>
  </si>
  <si>
    <t>Q2 November 2026</t>
  </si>
  <si>
    <t>Q3 February 2027</t>
  </si>
  <si>
    <t>Q4 May 2027</t>
  </si>
  <si>
    <t>Q1 July - Sept 26</t>
  </si>
  <si>
    <t>Q2 Oct - Dec 26</t>
  </si>
  <si>
    <t>Q3 Jan - Mar 27</t>
  </si>
  <si>
    <t>Q4 Apr - Jun 27</t>
  </si>
  <si>
    <t>29 June - 26 July 2026</t>
  </si>
  <si>
    <t>13 July - 26 July 2026</t>
  </si>
  <si>
    <t>Friday, 27 November 2026</t>
  </si>
  <si>
    <t>21 September - 18 October 2026</t>
  </si>
  <si>
    <t>5 - 18 October 2026</t>
  </si>
  <si>
    <t>11 January - 7 February 2027</t>
  </si>
  <si>
    <t>25 January - 7 February 2027</t>
  </si>
  <si>
    <t>5 April- 2 May 2027</t>
  </si>
  <si>
    <t>19 April- 2 May 2027</t>
  </si>
  <si>
    <t>10-23 August 2026</t>
  </si>
  <si>
    <t>22 February-7 March 2027</t>
  </si>
  <si>
    <t>17-30 May 2027</t>
  </si>
  <si>
    <t>2-15 November 2026</t>
  </si>
  <si>
    <t>2026</t>
  </si>
  <si>
    <t>HCSS 2026</t>
  </si>
  <si>
    <t>~28 days following sending</t>
  </si>
  <si>
    <t>Facility ID file provided by Health New Zealand</t>
  </si>
  <si>
    <t>Health New Zealand extracts patient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</si>
</sst>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9]dddd\,\ d\ mmmm\ yyyy"/>
    <numFmt numFmtId="165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b/>
      <i/>
      <sz val="9"/>
      <color rgb="FF80808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i/>
      <sz val="9"/>
      <color rgb="FF80808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</font>
    <font>
      <b/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top"/>
    </xf>
    <xf numFmtId="0" fontId="12" fillId="0" borderId="1" xfId="0" applyFont="1" applyBorder="1" applyAlignment="1">
      <alignment horizontal="right" vertical="top"/>
    </xf>
    <xf numFmtId="0" fontId="13" fillId="0" borderId="3" xfId="0" applyFont="1" applyBorder="1" applyAlignment="1">
      <alignment horizontal="right" vertical="top"/>
    </xf>
    <xf numFmtId="0" fontId="13" fillId="0" borderId="4" xfId="0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5" fillId="0" borderId="1" xfId="0" applyFont="1" applyBorder="1" applyAlignment="1">
      <alignment horizontal="left" vertical="top"/>
    </xf>
    <xf numFmtId="15" fontId="6" fillId="2" borderId="1" xfId="0" applyNumberFormat="1" applyFont="1" applyFill="1" applyBorder="1" applyAlignment="1">
      <alignment horizontal="right" vertical="top"/>
    </xf>
    <xf numFmtId="15" fontId="6" fillId="2" borderId="2" xfId="0" applyNumberFormat="1" applyFont="1" applyFill="1" applyBorder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top"/>
    </xf>
    <xf numFmtId="164" fontId="7" fillId="3" borderId="2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164" fontId="8" fillId="3" borderId="1" xfId="0" applyNumberFormat="1" applyFont="1" applyFill="1" applyBorder="1" applyAlignment="1">
      <alignment horizontal="right" vertical="top"/>
    </xf>
    <xf numFmtId="164" fontId="8" fillId="3" borderId="2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165" fontId="8" fillId="3" borderId="2" xfId="0" applyNumberFormat="1" applyFont="1" applyFill="1" applyBorder="1" applyAlignment="1">
      <alignment horizontal="right" vertical="top"/>
    </xf>
    <xf numFmtId="164" fontId="7" fillId="4" borderId="1" xfId="0" applyNumberFormat="1" applyFont="1" applyFill="1" applyBorder="1" applyAlignment="1">
      <alignment horizontal="right" vertical="top"/>
    </xf>
    <xf numFmtId="164" fontId="7" fillId="4" borderId="2" xfId="0" applyNumberFormat="1" applyFont="1" applyFill="1" applyBorder="1" applyAlignment="1">
      <alignment horizontal="right" vertical="top"/>
    </xf>
    <xf numFmtId="165" fontId="8" fillId="4" borderId="2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165" fontId="7" fillId="5" borderId="2" xfId="0" applyNumberFormat="1" applyFont="1" applyFill="1" applyBorder="1" applyAlignment="1">
      <alignment horizontal="right" vertical="top"/>
    </xf>
    <xf numFmtId="165" fontId="8" fillId="5" borderId="2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165" fontId="7" fillId="6" borderId="2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165" fontId="7" fillId="6" borderId="1" xfId="0" applyNumberFormat="1" applyFont="1" applyFill="1" applyBorder="1" applyAlignment="1">
      <alignment horizontal="right" vertical="top"/>
    </xf>
    <xf numFmtId="15" fontId="6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15" fontId="6" fillId="7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164" fontId="8" fillId="4" borderId="1" xfId="0" applyNumberFormat="1" applyFont="1" applyFill="1" applyBorder="1" applyAlignment="1">
      <alignment horizontal="right" vertical="top"/>
    </xf>
    <xf numFmtId="164" fontId="7" fillId="5" borderId="1" xfId="0" applyNumberFormat="1" applyFont="1" applyFill="1" applyBorder="1" applyAlignment="1">
      <alignment horizontal="right" vertical="top"/>
    </xf>
    <xf numFmtId="164" fontId="8" fillId="5" borderId="1" xfId="0" applyNumberFormat="1" applyFont="1" applyFill="1" applyBorder="1" applyAlignment="1">
      <alignment horizontal="right" vertical="top"/>
    </xf>
    <xf numFmtId="164" fontId="8" fillId="6" borderId="1" xfId="0" applyNumberFormat="1" applyFont="1" applyFill="1" applyBorder="1" applyAlignment="1">
      <alignment horizontal="right" vertical="top"/>
    </xf>
    <xf numFmtId="15" fontId="6" fillId="7" borderId="2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20" fillId="8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8" fillId="9" borderId="4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2" fillId="0" borderId="5" xfId="0" applyNumberFormat="1" applyFont="1" applyBorder="1" applyAlignment="1">
      <alignment horizontal="left" vertical="top" wrapText="1"/>
    </xf>
    <xf numFmtId="49" fontId="21" fillId="9" borderId="6" xfId="0" applyNumberFormat="1" applyFont="1" applyFill="1" applyBorder="1" applyAlignment="1">
      <alignment horizontal="left" vertical="center" wrapText="1"/>
    </xf>
    <xf numFmtId="165" fontId="21" fillId="9" borderId="6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49" fontId="18" fillId="10" borderId="4" xfId="0" applyNumberFormat="1" applyFont="1" applyFill="1" applyBorder="1" applyAlignment="1">
      <alignment horizontal="left" vertical="center" wrapText="1"/>
    </xf>
    <xf numFmtId="49" fontId="22" fillId="0" borderId="7" xfId="0" applyNumberFormat="1" applyFont="1" applyBorder="1" applyAlignment="1">
      <alignment horizontal="left" vertical="top" wrapText="1"/>
    </xf>
    <xf numFmtId="49" fontId="21" fillId="10" borderId="6" xfId="0" applyNumberFormat="1" applyFont="1" applyFill="1" applyBorder="1" applyAlignment="1">
      <alignment horizontal="left" vertical="center" wrapText="1"/>
    </xf>
    <xf numFmtId="165" fontId="21" fillId="10" borderId="6" xfId="0" applyNumberFormat="1" applyFont="1" applyFill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top" wrapText="1"/>
    </xf>
    <xf numFmtId="49" fontId="18" fillId="11" borderId="4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top" wrapText="1"/>
    </xf>
    <xf numFmtId="165" fontId="21" fillId="11" borderId="6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49" fontId="18" fillId="12" borderId="4" xfId="0" applyNumberFormat="1" applyFont="1" applyFill="1" applyBorder="1" applyAlignment="1">
      <alignment horizontal="left" vertical="center" wrapText="1"/>
    </xf>
    <xf numFmtId="49" fontId="24" fillId="12" borderId="6" xfId="0" applyNumberFormat="1" applyFont="1" applyFill="1" applyBorder="1" applyAlignment="1">
      <alignment horizontal="left" vertical="top" wrapText="1"/>
    </xf>
    <xf numFmtId="0" fontId="26" fillId="0" borderId="0" xfId="1" applyFont="1" applyAlignment="1"/>
    <xf numFmtId="0" fontId="17" fillId="0" borderId="0" xfId="0" applyFont="1" applyAlignment="1">
      <alignment wrapText="1"/>
    </xf>
    <xf numFmtId="164" fontId="7" fillId="6" borderId="1" xfId="0" applyNumberFormat="1" applyFont="1" applyFill="1" applyBorder="1" applyAlignment="1">
      <alignment horizontal="right" vertical="top"/>
    </xf>
    <xf numFmtId="49" fontId="18" fillId="11" borderId="4" xfId="0" applyNumberFormat="1" applyFont="1" applyFill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165" fontId="21" fillId="11" borderId="6" xfId="0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5" fontId="27" fillId="11" borderId="6" xfId="0" applyNumberFormat="1" applyFont="1" applyFill="1" applyBorder="1" applyAlignment="1">
      <alignment horizontal="left" vertical="center" wrapText="1"/>
    </xf>
    <xf numFmtId="49" fontId="19" fillId="0" borderId="6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right" vertical="top"/>
    </xf>
    <xf numFmtId="0" fontId="13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n Chiam" id="{3CFE3E66-DC0A-4EA8-AC7C-3C3F762A44FE}" userId="S::Min.Chiam@ipsos.com::63717d5c-c7a8-4133-ad0c-108fcc111f13" providerId="AD"/>
  <person displayName="Arabella Wiles" id="{3C1BB146-7792-4DD8-9B2B-1F48E88483B2}" userId="S::Arabella.Wiles@ipsos.com::ffc162b0-3ce5-4411-aba4-a4571f3b5c8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5-04-15T22:08:19.67" personId="{3C1BB146-7792-4DD8-9B2B-1F48E88483B2}" id="{58EBCF0A-657A-418A-82AD-54270C580BDA}">
    <text>3 April is Good Friday</text>
  </threadedComment>
  <threadedComment ref="D4" dT="2026-04-07T00:16:17.61" personId="{3CFE3E66-DC0A-4EA8-AC7C-3C3F762A44FE}" id="{5E20F952-8C23-49DA-A0CE-CF0396001AF8}">
    <text>Just a note that this sampling window includes the Easter Monday and Anzac Day public holidays.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" dT="2026-04-06T23:39:50.60" personId="{3CFE3E66-DC0A-4EA8-AC7C-3C3F762A44FE}" id="{6CF4FE57-4E64-4453-BD72-8F11173AAFC7}">
    <text>The Q3 Feb 2027 wave will start one week later than in 2025 as Waitangi Day off (8 Feb) falls within the survey sampling window.</text>
  </threadedComment>
  <threadedComment ref="D3" dT="2025-04-15T22:06:34.68" personId="{3C1BB146-7792-4DD8-9B2B-1F48E88483B2}" id="{73E297DE-316D-4507-AF25-0B29EB202994}">
    <text>3 April is Good Friday</text>
  </threadedComment>
  <threadedComment ref="E6" dT="2026-04-02T02:30:13.28" personId="{3CFE3E66-DC0A-4EA8-AC7C-3C3F762A44FE}" id="{F0D0343C-C8E4-4C4D-9B46-397ECA5B9A5C}">
    <text>Fri, 10 July 2026 is Matariki</text>
  </threadedComment>
  <threadedComment ref="D9" dT="2025-04-15T22:07:15.13" personId="{3C1BB146-7792-4DD8-9B2B-1F48E88483B2}" id="{B2D732BC-BE54-40D1-9F7B-B7C7A21003A4}">
    <text>27 April is Anzac Day</text>
  </threadedComment>
  <threadedComment ref="F9" dT="2026-04-02T02:02:27.73" personId="{3CFE3E66-DC0A-4EA8-AC7C-3C3F762A44FE}" id="{E57908CD-A579-45A6-A6DA-7C4F4C3C7640}">
    <text>Mon, 26 Oct 2026 is Labour Day</text>
  </threadedComment>
  <threadedComment ref="G9" dT="2026-04-06T23:07:38.05" personId="{3CFE3E66-DC0A-4EA8-AC7C-3C3F762A44FE}" id="{88B37CA0-C230-4C02-B8C0-B4387A046751}">
    <text>Mon, 8 Feb 2027 is Waitangi Day off</text>
  </threadedComment>
  <threadedComment ref="H9" dT="2026-04-02T02:19:59.02" personId="{3CFE3E66-DC0A-4EA8-AC7C-3C3F762A44FE}" id="{C0B68297-B9D6-467B-85D0-37C9E7763D98}">
    <text>Mon, 26 April 2027 is Anzac Day off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6" dT="2026-04-02T03:22:52.81" personId="{3CFE3E66-DC0A-4EA8-AC7C-3C3F762A44FE}" id="{36DE9D8C-FC02-4DC5-8695-B97222645266}">
    <text>Mon, 7 June 2027 is King’s Birthday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DF48-FC81-4CCB-83AC-199036F8483E}">
  <dimension ref="A1:I15"/>
  <sheetViews>
    <sheetView zoomScaleNormal="100" workbookViewId="0">
      <selection activeCell="F6" sqref="F6"/>
    </sheetView>
  </sheetViews>
  <sheetFormatPr defaultRowHeight="14.4" x14ac:dyDescent="0.3"/>
  <cols>
    <col min="1" max="1" width="17.5546875" customWidth="1"/>
    <col min="2" max="2" width="62.44140625" style="26" customWidth="1"/>
    <col min="3" max="3" width="30.21875" style="26" customWidth="1"/>
    <col min="4" max="8" width="26.21875" style="26" customWidth="1"/>
  </cols>
  <sheetData>
    <row r="1" spans="1:9" ht="25.8" x14ac:dyDescent="0.3">
      <c r="A1" s="1"/>
      <c r="B1" s="16" t="s">
        <v>39</v>
      </c>
      <c r="C1" s="16"/>
      <c r="D1" s="2" t="s">
        <v>98</v>
      </c>
      <c r="E1" s="2" t="s">
        <v>106</v>
      </c>
      <c r="F1" s="2" t="s">
        <v>107</v>
      </c>
      <c r="G1" s="2" t="s">
        <v>108</v>
      </c>
      <c r="H1" s="2" t="s">
        <v>109</v>
      </c>
    </row>
    <row r="2" spans="1:9" x14ac:dyDescent="0.3">
      <c r="A2" s="3" t="s">
        <v>1</v>
      </c>
      <c r="B2" s="31" t="s">
        <v>2</v>
      </c>
      <c r="C2" s="17" t="s">
        <v>3</v>
      </c>
      <c r="D2" s="55" t="s">
        <v>99</v>
      </c>
      <c r="E2" s="61" t="s">
        <v>110</v>
      </c>
      <c r="F2" s="55" t="s">
        <v>111</v>
      </c>
      <c r="G2" s="55" t="s">
        <v>112</v>
      </c>
      <c r="H2" s="55" t="s">
        <v>113</v>
      </c>
    </row>
    <row r="3" spans="1:9" x14ac:dyDescent="0.3">
      <c r="A3" s="9" t="s">
        <v>4</v>
      </c>
      <c r="B3" s="36" t="s">
        <v>18</v>
      </c>
      <c r="C3" s="20" t="s">
        <v>40</v>
      </c>
      <c r="D3" s="37">
        <v>46114</v>
      </c>
      <c r="E3" s="37">
        <v>46199</v>
      </c>
      <c r="F3" s="37">
        <v>46283</v>
      </c>
      <c r="G3" s="37">
        <v>46395</v>
      </c>
      <c r="H3" s="37">
        <v>46479</v>
      </c>
      <c r="I3" s="5"/>
    </row>
    <row r="4" spans="1:9" x14ac:dyDescent="0.3">
      <c r="A4" s="10" t="s">
        <v>17</v>
      </c>
      <c r="B4" s="39" t="s">
        <v>60</v>
      </c>
      <c r="C4" s="20" t="s">
        <v>41</v>
      </c>
      <c r="D4" s="57" t="s">
        <v>100</v>
      </c>
      <c r="E4" s="57" t="s">
        <v>114</v>
      </c>
      <c r="F4" s="57" t="s">
        <v>117</v>
      </c>
      <c r="G4" s="57" t="s">
        <v>119</v>
      </c>
      <c r="H4" s="57" t="s">
        <v>121</v>
      </c>
      <c r="I4" s="5"/>
    </row>
    <row r="5" spans="1:9" x14ac:dyDescent="0.3">
      <c r="A5" s="10" t="s">
        <v>17</v>
      </c>
      <c r="B5" s="39" t="s">
        <v>61</v>
      </c>
      <c r="C5" s="20" t="s">
        <v>42</v>
      </c>
      <c r="D5" s="57" t="s">
        <v>101</v>
      </c>
      <c r="E5" s="57" t="s">
        <v>115</v>
      </c>
      <c r="F5" s="57" t="s">
        <v>118</v>
      </c>
      <c r="G5" s="57" t="s">
        <v>120</v>
      </c>
      <c r="H5" s="57" t="s">
        <v>122</v>
      </c>
      <c r="I5" s="5"/>
    </row>
    <row r="6" spans="1:9" x14ac:dyDescent="0.3">
      <c r="A6" s="10" t="s">
        <v>17</v>
      </c>
      <c r="B6" s="36" t="s">
        <v>43</v>
      </c>
      <c r="C6" s="20" t="s">
        <v>44</v>
      </c>
      <c r="D6" s="41">
        <v>46147</v>
      </c>
      <c r="E6" s="41">
        <v>46231</v>
      </c>
      <c r="F6" s="41">
        <v>46315</v>
      </c>
      <c r="G6" s="41">
        <v>46427</v>
      </c>
      <c r="H6" s="41">
        <v>46511</v>
      </c>
    </row>
    <row r="7" spans="1:9" ht="27.6" x14ac:dyDescent="0.3">
      <c r="A7" s="10" t="s">
        <v>17</v>
      </c>
      <c r="B7" s="39" t="s">
        <v>45</v>
      </c>
      <c r="C7" s="21" t="s">
        <v>46</v>
      </c>
      <c r="D7" s="57">
        <v>46153</v>
      </c>
      <c r="E7" s="57">
        <v>46237</v>
      </c>
      <c r="F7" s="57">
        <v>46318</v>
      </c>
      <c r="G7" s="57">
        <v>46433</v>
      </c>
      <c r="H7" s="57">
        <v>46517</v>
      </c>
    </row>
    <row r="8" spans="1:9" ht="41.4" x14ac:dyDescent="0.3">
      <c r="A8" s="11" t="s">
        <v>26</v>
      </c>
      <c r="B8" s="44" t="s">
        <v>64</v>
      </c>
      <c r="C8" s="21" t="s">
        <v>47</v>
      </c>
      <c r="D8" s="58">
        <v>46154</v>
      </c>
      <c r="E8" s="58">
        <v>46238</v>
      </c>
      <c r="F8" s="58">
        <v>46322</v>
      </c>
      <c r="G8" s="58">
        <v>46434</v>
      </c>
      <c r="H8" s="58">
        <v>46518</v>
      </c>
      <c r="I8" s="5"/>
    </row>
    <row r="9" spans="1:9" ht="27.6" x14ac:dyDescent="0.3">
      <c r="A9" s="11" t="s">
        <v>26</v>
      </c>
      <c r="B9" s="47" t="s">
        <v>48</v>
      </c>
      <c r="C9" s="20" t="s">
        <v>49</v>
      </c>
      <c r="D9" s="58">
        <f t="shared" ref="D9" si="0">D8+2</f>
        <v>46156</v>
      </c>
      <c r="E9" s="58">
        <f>E8+2</f>
        <v>46240</v>
      </c>
      <c r="F9" s="58">
        <f>F8+2</f>
        <v>46324</v>
      </c>
      <c r="G9" s="58">
        <f t="shared" ref="G9:H9" si="1">G8+2</f>
        <v>46436</v>
      </c>
      <c r="H9" s="58">
        <f t="shared" si="1"/>
        <v>46520</v>
      </c>
      <c r="I9" s="6"/>
    </row>
    <row r="10" spans="1:9" x14ac:dyDescent="0.3">
      <c r="A10" s="11" t="s">
        <v>26</v>
      </c>
      <c r="B10" s="36" t="s">
        <v>50</v>
      </c>
      <c r="C10" s="20" t="s">
        <v>51</v>
      </c>
      <c r="D10" s="58">
        <f t="shared" ref="D10" si="2">D8+7</f>
        <v>46161</v>
      </c>
      <c r="E10" s="58">
        <f>E8+7</f>
        <v>46245</v>
      </c>
      <c r="F10" s="58">
        <f>F8+7</f>
        <v>46329</v>
      </c>
      <c r="G10" s="58">
        <f t="shared" ref="G10:H10" si="3">G8+7</f>
        <v>46441</v>
      </c>
      <c r="H10" s="58">
        <f t="shared" si="3"/>
        <v>46525</v>
      </c>
    </row>
    <row r="11" spans="1:9" x14ac:dyDescent="0.3">
      <c r="A11" s="11" t="s">
        <v>26</v>
      </c>
      <c r="B11" s="62" t="s">
        <v>52</v>
      </c>
      <c r="C11" s="20" t="s">
        <v>53</v>
      </c>
      <c r="D11" s="58">
        <v>46175</v>
      </c>
      <c r="E11" s="58">
        <v>46259</v>
      </c>
      <c r="F11" s="58">
        <v>46343</v>
      </c>
      <c r="G11" s="58">
        <v>46455</v>
      </c>
      <c r="H11" s="58">
        <v>46539</v>
      </c>
    </row>
    <row r="12" spans="1:9" x14ac:dyDescent="0.3">
      <c r="A12" s="12" t="s">
        <v>36</v>
      </c>
      <c r="B12" s="31" t="s">
        <v>65</v>
      </c>
      <c r="C12" s="20" t="s">
        <v>37</v>
      </c>
      <c r="D12" s="91">
        <f t="shared" ref="D12" si="4">D11+7</f>
        <v>46182</v>
      </c>
      <c r="E12" s="91">
        <f t="shared" ref="E12" si="5">E11+7</f>
        <v>46266</v>
      </c>
      <c r="F12" s="91">
        <f>F11+7</f>
        <v>46350</v>
      </c>
      <c r="G12" s="91">
        <f t="shared" ref="G12:H12" si="6">G11+7</f>
        <v>46462</v>
      </c>
      <c r="H12" s="91">
        <f t="shared" si="6"/>
        <v>46546</v>
      </c>
    </row>
    <row r="13" spans="1:9" x14ac:dyDescent="0.3">
      <c r="A13" s="12" t="s">
        <v>36</v>
      </c>
      <c r="B13" s="49" t="s">
        <v>38</v>
      </c>
      <c r="C13" s="29"/>
      <c r="D13" s="50">
        <v>46262</v>
      </c>
      <c r="E13" s="50" t="s">
        <v>116</v>
      </c>
      <c r="F13" s="50">
        <v>46444</v>
      </c>
      <c r="G13" s="50">
        <v>46535</v>
      </c>
      <c r="H13" s="50">
        <v>46626</v>
      </c>
    </row>
    <row r="15" spans="1:9" x14ac:dyDescent="0.3">
      <c r="B15" s="30"/>
      <c r="C15" s="30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0A6C-690C-4524-85B9-748CCD8E5428}">
  <dimension ref="A1:H38"/>
  <sheetViews>
    <sheetView tabSelected="1" zoomScale="90" zoomScaleNormal="90" workbookViewId="0">
      <selection activeCell="G1" sqref="G1"/>
    </sheetView>
  </sheetViews>
  <sheetFormatPr defaultColWidth="9.21875" defaultRowHeight="14.4" x14ac:dyDescent="0.3"/>
  <cols>
    <col min="1" max="1" width="17.5546875" style="15" customWidth="1"/>
    <col min="2" max="2" width="62.44140625" style="26" customWidth="1"/>
    <col min="3" max="3" width="30.21875" style="26" customWidth="1"/>
    <col min="4" max="5" width="28.21875" style="26" customWidth="1"/>
    <col min="6" max="6" width="27.21875" style="26" customWidth="1"/>
    <col min="7" max="8" width="26.21875" style="26" customWidth="1"/>
  </cols>
  <sheetData>
    <row r="1" spans="1:8" ht="25.8" x14ac:dyDescent="0.3">
      <c r="A1" s="4"/>
      <c r="B1" s="16" t="s">
        <v>0</v>
      </c>
      <c r="C1" s="16"/>
      <c r="D1" s="2" t="s">
        <v>98</v>
      </c>
      <c r="E1" s="2" t="s">
        <v>106</v>
      </c>
      <c r="F1" s="2" t="s">
        <v>107</v>
      </c>
      <c r="G1" s="2" t="s">
        <v>108</v>
      </c>
      <c r="H1" s="2" t="s">
        <v>109</v>
      </c>
    </row>
    <row r="2" spans="1:8" x14ac:dyDescent="0.3">
      <c r="A2" s="3" t="s">
        <v>1</v>
      </c>
      <c r="B2" s="31" t="s">
        <v>2</v>
      </c>
      <c r="C2" s="17" t="s">
        <v>3</v>
      </c>
      <c r="D2" s="32" t="s">
        <v>99</v>
      </c>
      <c r="E2" s="33" t="s">
        <v>110</v>
      </c>
      <c r="F2" s="32" t="s">
        <v>111</v>
      </c>
      <c r="G2" s="32" t="s">
        <v>112</v>
      </c>
      <c r="H2" s="32" t="s">
        <v>113</v>
      </c>
    </row>
    <row r="3" spans="1:8" x14ac:dyDescent="0.3">
      <c r="A3" s="9" t="s">
        <v>4</v>
      </c>
      <c r="B3" s="31" t="s">
        <v>130</v>
      </c>
      <c r="C3" s="99" t="s">
        <v>5</v>
      </c>
      <c r="D3" s="34">
        <v>46114</v>
      </c>
      <c r="E3" s="35">
        <v>46199</v>
      </c>
      <c r="F3" s="34">
        <v>46297</v>
      </c>
      <c r="G3" s="34">
        <v>46402</v>
      </c>
      <c r="H3" s="34">
        <v>46479</v>
      </c>
    </row>
    <row r="4" spans="1:8" x14ac:dyDescent="0.3">
      <c r="A4" s="9" t="s">
        <v>4</v>
      </c>
      <c r="B4" s="36" t="s">
        <v>6</v>
      </c>
      <c r="C4" s="100"/>
      <c r="D4" s="37">
        <f>D3</f>
        <v>46114</v>
      </c>
      <c r="E4" s="38">
        <f>E3</f>
        <v>46199</v>
      </c>
      <c r="F4" s="37">
        <f>F3</f>
        <v>46297</v>
      </c>
      <c r="G4" s="37">
        <f>G3</f>
        <v>46402</v>
      </c>
      <c r="H4" s="37">
        <f>H3</f>
        <v>46479</v>
      </c>
    </row>
    <row r="5" spans="1:8" x14ac:dyDescent="0.3">
      <c r="A5" s="9" t="s">
        <v>4</v>
      </c>
      <c r="B5" s="36" t="s">
        <v>7</v>
      </c>
      <c r="C5" s="20" t="s">
        <v>8</v>
      </c>
      <c r="D5" s="38">
        <f>D3+7</f>
        <v>46121</v>
      </c>
      <c r="E5" s="38">
        <f>E3+7</f>
        <v>46206</v>
      </c>
      <c r="F5" s="38">
        <f>F3+7</f>
        <v>46304</v>
      </c>
      <c r="G5" s="38">
        <f>G3+7</f>
        <v>46409</v>
      </c>
      <c r="H5" s="38">
        <f>H3+7</f>
        <v>46486</v>
      </c>
    </row>
    <row r="6" spans="1:8" x14ac:dyDescent="0.3">
      <c r="A6" s="9" t="s">
        <v>4</v>
      </c>
      <c r="B6" s="36" t="s">
        <v>9</v>
      </c>
      <c r="C6" s="20" t="s">
        <v>10</v>
      </c>
      <c r="D6" s="38">
        <f>D3+14</f>
        <v>46128</v>
      </c>
      <c r="E6" s="38">
        <v>46216</v>
      </c>
      <c r="F6" s="38">
        <f>F3+14</f>
        <v>46311</v>
      </c>
      <c r="G6" s="38">
        <f>G3+14</f>
        <v>46416</v>
      </c>
      <c r="H6" s="38">
        <f>H3+14</f>
        <v>46493</v>
      </c>
    </row>
    <row r="7" spans="1:8" x14ac:dyDescent="0.3">
      <c r="A7" s="9" t="s">
        <v>4</v>
      </c>
      <c r="B7" s="36" t="s">
        <v>11</v>
      </c>
      <c r="C7" s="20" t="s">
        <v>12</v>
      </c>
      <c r="D7" s="38">
        <f>D3+21</f>
        <v>46135</v>
      </c>
      <c r="E7" s="38">
        <f>E3+21</f>
        <v>46220</v>
      </c>
      <c r="F7" s="38">
        <f>F3+21</f>
        <v>46318</v>
      </c>
      <c r="G7" s="38">
        <f>G3+21</f>
        <v>46423</v>
      </c>
      <c r="H7" s="38">
        <f>H3+21</f>
        <v>46500</v>
      </c>
    </row>
    <row r="8" spans="1:8" ht="27.6" x14ac:dyDescent="0.3">
      <c r="A8" s="9" t="s">
        <v>4</v>
      </c>
      <c r="B8" s="39" t="s">
        <v>13</v>
      </c>
      <c r="C8" s="21" t="s">
        <v>14</v>
      </c>
      <c r="D8" s="35">
        <f>D3+21</f>
        <v>46135</v>
      </c>
      <c r="E8" s="35">
        <f>E3+21</f>
        <v>46220</v>
      </c>
      <c r="F8" s="35">
        <f>F3+21</f>
        <v>46318</v>
      </c>
      <c r="G8" s="35">
        <f>G3+21</f>
        <v>46423</v>
      </c>
      <c r="H8" s="35">
        <f>H3+21</f>
        <v>46500</v>
      </c>
    </row>
    <row r="9" spans="1:8" x14ac:dyDescent="0.3">
      <c r="A9" s="9" t="s">
        <v>4</v>
      </c>
      <c r="B9" s="36" t="s">
        <v>15</v>
      </c>
      <c r="C9" s="20" t="s">
        <v>16</v>
      </c>
      <c r="D9" s="40">
        <v>46140</v>
      </c>
      <c r="E9" s="40">
        <v>46223</v>
      </c>
      <c r="F9" s="40">
        <v>46322</v>
      </c>
      <c r="G9" s="40">
        <v>46427</v>
      </c>
      <c r="H9" s="40">
        <v>46504</v>
      </c>
    </row>
    <row r="10" spans="1:8" x14ac:dyDescent="0.3">
      <c r="A10" s="10" t="s">
        <v>17</v>
      </c>
      <c r="B10" s="31" t="s">
        <v>18</v>
      </c>
      <c r="C10" s="20" t="s">
        <v>19</v>
      </c>
      <c r="D10" s="41">
        <v>46143</v>
      </c>
      <c r="E10" s="42">
        <v>46227</v>
      </c>
      <c r="F10" s="43">
        <v>46325</v>
      </c>
      <c r="G10" s="41">
        <v>46430</v>
      </c>
      <c r="H10" s="41">
        <v>46507</v>
      </c>
    </row>
    <row r="11" spans="1:8" x14ac:dyDescent="0.3">
      <c r="A11" s="10" t="s">
        <v>17</v>
      </c>
      <c r="B11" s="101" t="s">
        <v>20</v>
      </c>
      <c r="C11" s="18" t="s">
        <v>21</v>
      </c>
      <c r="D11" s="43">
        <v>46146</v>
      </c>
      <c r="E11" s="43">
        <v>46230</v>
      </c>
      <c r="F11" s="43">
        <v>46328</v>
      </c>
      <c r="G11" s="43">
        <v>46433</v>
      </c>
      <c r="H11" s="43">
        <v>46510</v>
      </c>
    </row>
    <row r="12" spans="1:8" ht="60.6" customHeight="1" x14ac:dyDescent="0.3">
      <c r="A12" s="10" t="s">
        <v>17</v>
      </c>
      <c r="B12" s="101"/>
      <c r="C12" s="19" t="s">
        <v>22</v>
      </c>
      <c r="D12" s="43">
        <f t="shared" ref="D12" si="0">D11+13</f>
        <v>46159</v>
      </c>
      <c r="E12" s="43">
        <f>E11+13</f>
        <v>46243</v>
      </c>
      <c r="F12" s="43">
        <f>F11+13</f>
        <v>46341</v>
      </c>
      <c r="G12" s="43">
        <v>46446</v>
      </c>
      <c r="H12" s="43">
        <f t="shared" ref="H12" si="1">H11+13</f>
        <v>46523</v>
      </c>
    </row>
    <row r="13" spans="1:8" ht="27.6" x14ac:dyDescent="0.3">
      <c r="A13" s="10" t="s">
        <v>17</v>
      </c>
      <c r="B13" s="36" t="s">
        <v>131</v>
      </c>
      <c r="C13" s="21" t="s">
        <v>23</v>
      </c>
      <c r="D13" s="43">
        <f t="shared" ref="D13" si="2">D11+14</f>
        <v>46160</v>
      </c>
      <c r="E13" s="43">
        <f>E11+14</f>
        <v>46244</v>
      </c>
      <c r="F13" s="43">
        <f t="shared" ref="F13" si="3">F11+14</f>
        <v>46342</v>
      </c>
      <c r="G13" s="43">
        <v>46447</v>
      </c>
      <c r="H13" s="43">
        <f t="shared" ref="H13" si="4">H11+14</f>
        <v>46524</v>
      </c>
    </row>
    <row r="14" spans="1:8" x14ac:dyDescent="0.3">
      <c r="A14" s="10" t="s">
        <v>17</v>
      </c>
      <c r="B14" s="36" t="s">
        <v>24</v>
      </c>
      <c r="C14" s="20" t="s">
        <v>25</v>
      </c>
      <c r="D14" s="43">
        <f>D13+1</f>
        <v>46161</v>
      </c>
      <c r="E14" s="43">
        <v>46245</v>
      </c>
      <c r="F14" s="43">
        <f>F13+1</f>
        <v>46343</v>
      </c>
      <c r="G14" s="43">
        <f>G13+1</f>
        <v>46448</v>
      </c>
      <c r="H14" s="43">
        <f>H13+1</f>
        <v>46525</v>
      </c>
    </row>
    <row r="15" spans="1:8" ht="27.6" x14ac:dyDescent="0.3">
      <c r="A15" s="11" t="s">
        <v>26</v>
      </c>
      <c r="B15" s="44" t="s">
        <v>64</v>
      </c>
      <c r="C15" s="21" t="s">
        <v>27</v>
      </c>
      <c r="D15" s="45">
        <v>46162</v>
      </c>
      <c r="E15" s="45">
        <v>46246</v>
      </c>
      <c r="F15" s="45">
        <v>46344</v>
      </c>
      <c r="G15" s="45">
        <v>46449</v>
      </c>
      <c r="H15" s="45">
        <v>46526</v>
      </c>
    </row>
    <row r="16" spans="1:8" x14ac:dyDescent="0.3">
      <c r="A16" s="11" t="s">
        <v>26</v>
      </c>
      <c r="B16" s="36" t="s">
        <v>28</v>
      </c>
      <c r="C16" s="20" t="s">
        <v>29</v>
      </c>
      <c r="D16" s="46">
        <f>D15+1</f>
        <v>46163</v>
      </c>
      <c r="E16" s="46">
        <f>E15+1</f>
        <v>46247</v>
      </c>
      <c r="F16" s="46">
        <v>46345</v>
      </c>
      <c r="G16" s="46">
        <f>G15+1</f>
        <v>46450</v>
      </c>
      <c r="H16" s="46">
        <f>H15+1</f>
        <v>46527</v>
      </c>
    </row>
    <row r="17" spans="1:8" ht="27.6" x14ac:dyDescent="0.3">
      <c r="A17" s="11" t="s">
        <v>26</v>
      </c>
      <c r="B17" s="47" t="s">
        <v>30</v>
      </c>
      <c r="C17" s="20" t="s">
        <v>31</v>
      </c>
      <c r="D17" s="46">
        <f>D15+2</f>
        <v>46164</v>
      </c>
      <c r="E17" s="46">
        <f>E15+2</f>
        <v>46248</v>
      </c>
      <c r="F17" s="46">
        <f>F15+2</f>
        <v>46346</v>
      </c>
      <c r="G17" s="46">
        <f>G15+2</f>
        <v>46451</v>
      </c>
      <c r="H17" s="46">
        <f>H15+2</f>
        <v>46528</v>
      </c>
    </row>
    <row r="18" spans="1:8" x14ac:dyDescent="0.3">
      <c r="A18" s="11" t="s">
        <v>26</v>
      </c>
      <c r="B18" s="36" t="s">
        <v>32</v>
      </c>
      <c r="C18" s="20" t="s">
        <v>33</v>
      </c>
      <c r="D18" s="46">
        <f>D15+7</f>
        <v>46169</v>
      </c>
      <c r="E18" s="46">
        <f>E15+7</f>
        <v>46253</v>
      </c>
      <c r="F18" s="46">
        <f>F15+7</f>
        <v>46351</v>
      </c>
      <c r="G18" s="46">
        <f>G15+7</f>
        <v>46456</v>
      </c>
      <c r="H18" s="46">
        <f>H15+7</f>
        <v>46533</v>
      </c>
    </row>
    <row r="19" spans="1:8" x14ac:dyDescent="0.3">
      <c r="A19" s="11" t="s">
        <v>26</v>
      </c>
      <c r="B19" s="36" t="s">
        <v>34</v>
      </c>
      <c r="C19" s="20" t="s">
        <v>35</v>
      </c>
      <c r="D19" s="46">
        <f>D15+21</f>
        <v>46183</v>
      </c>
      <c r="E19" s="46">
        <f>E15+21</f>
        <v>46267</v>
      </c>
      <c r="F19" s="46">
        <f>F15+21</f>
        <v>46365</v>
      </c>
      <c r="G19" s="46">
        <f>G15+21</f>
        <v>46470</v>
      </c>
      <c r="H19" s="46">
        <f>H15+21</f>
        <v>46547</v>
      </c>
    </row>
    <row r="20" spans="1:8" x14ac:dyDescent="0.3">
      <c r="A20" s="12" t="s">
        <v>36</v>
      </c>
      <c r="B20" s="31" t="s">
        <v>65</v>
      </c>
      <c r="C20" s="20" t="s">
        <v>37</v>
      </c>
      <c r="D20" s="48">
        <f>D19+7</f>
        <v>46190</v>
      </c>
      <c r="E20" s="48">
        <f>E19+7</f>
        <v>46274</v>
      </c>
      <c r="F20" s="48">
        <f>F19+7</f>
        <v>46372</v>
      </c>
      <c r="G20" s="48">
        <f>G19+7</f>
        <v>46477</v>
      </c>
      <c r="H20" s="48">
        <f>H19+7</f>
        <v>46554</v>
      </c>
    </row>
    <row r="21" spans="1:8" x14ac:dyDescent="0.3">
      <c r="A21" s="12" t="s">
        <v>36</v>
      </c>
      <c r="B21" s="49" t="s">
        <v>38</v>
      </c>
      <c r="C21" s="22"/>
      <c r="D21" s="50">
        <v>46262</v>
      </c>
      <c r="E21" s="50">
        <v>46353</v>
      </c>
      <c r="F21" s="50">
        <v>46444</v>
      </c>
      <c r="G21" s="50">
        <v>46542</v>
      </c>
      <c r="H21" s="50">
        <v>46626</v>
      </c>
    </row>
    <row r="22" spans="1:8" ht="25.8" x14ac:dyDescent="0.3">
      <c r="A22" s="4"/>
      <c r="B22" s="16"/>
      <c r="C22" s="16"/>
    </row>
    <row r="23" spans="1:8" x14ac:dyDescent="0.3">
      <c r="A23" s="4"/>
      <c r="B23" s="23"/>
      <c r="C23" s="23"/>
      <c r="E23" s="51"/>
      <c r="F23" s="51"/>
      <c r="G23" s="51"/>
    </row>
    <row r="24" spans="1:8" x14ac:dyDescent="0.3">
      <c r="A24" s="13"/>
      <c r="B24" s="24"/>
      <c r="C24" s="24"/>
      <c r="E24" s="52"/>
      <c r="F24" s="52"/>
      <c r="G24" s="52"/>
    </row>
    <row r="25" spans="1:8" x14ac:dyDescent="0.3">
      <c r="A25" s="13"/>
      <c r="B25" s="25"/>
      <c r="C25" s="25"/>
      <c r="E25" s="53"/>
      <c r="F25" s="53"/>
      <c r="G25" s="53"/>
    </row>
    <row r="26" spans="1:8" x14ac:dyDescent="0.3">
      <c r="A26" s="13"/>
      <c r="B26" s="25"/>
      <c r="C26" s="25"/>
      <c r="E26" s="53"/>
      <c r="F26" s="53"/>
      <c r="G26" s="53"/>
    </row>
    <row r="27" spans="1:8" x14ac:dyDescent="0.3">
      <c r="A27" s="13"/>
      <c r="B27" s="23"/>
      <c r="C27" s="23"/>
      <c r="E27" s="54"/>
      <c r="F27" s="54"/>
      <c r="G27" s="54"/>
    </row>
    <row r="28" spans="1:8" x14ac:dyDescent="0.3">
      <c r="A28" s="13"/>
      <c r="B28" s="25"/>
      <c r="C28" s="25"/>
      <c r="E28" s="53"/>
      <c r="F28" s="53"/>
      <c r="G28" s="53"/>
    </row>
    <row r="29" spans="1:8" x14ac:dyDescent="0.3">
      <c r="A29" s="13"/>
      <c r="B29" s="25"/>
      <c r="C29" s="25"/>
      <c r="E29" s="53"/>
      <c r="F29" s="53"/>
      <c r="G29" s="53"/>
    </row>
    <row r="30" spans="1:8" x14ac:dyDescent="0.3">
      <c r="A30" s="13"/>
      <c r="B30" s="25"/>
      <c r="C30" s="25"/>
      <c r="E30" s="53"/>
      <c r="F30" s="53"/>
      <c r="G30" s="53"/>
    </row>
    <row r="31" spans="1:8" x14ac:dyDescent="0.3">
      <c r="A31" s="13"/>
      <c r="B31" s="25"/>
      <c r="C31" s="25"/>
      <c r="E31" s="53"/>
      <c r="F31" s="53"/>
      <c r="G31" s="53"/>
    </row>
    <row r="32" spans="1:8" x14ac:dyDescent="0.3">
      <c r="A32" s="13"/>
      <c r="B32" s="24"/>
      <c r="C32" s="24"/>
      <c r="E32" s="53"/>
      <c r="F32" s="53"/>
      <c r="G32" s="53"/>
    </row>
    <row r="33" spans="1:7" x14ac:dyDescent="0.3">
      <c r="A33" s="13"/>
      <c r="B33" s="25"/>
      <c r="C33" s="25"/>
      <c r="E33" s="53"/>
      <c r="F33" s="53"/>
      <c r="G33" s="53"/>
    </row>
    <row r="34" spans="1:7" x14ac:dyDescent="0.3">
      <c r="A34" s="13"/>
      <c r="B34" s="25"/>
      <c r="C34" s="25"/>
      <c r="E34" s="53"/>
      <c r="F34" s="53"/>
      <c r="G34" s="53"/>
    </row>
    <row r="35" spans="1:7" x14ac:dyDescent="0.3">
      <c r="A35" s="13"/>
      <c r="B35" s="25"/>
      <c r="C35" s="25"/>
      <c r="E35" s="53"/>
      <c r="F35" s="53"/>
      <c r="G35" s="53"/>
    </row>
    <row r="36" spans="1:7" x14ac:dyDescent="0.3">
      <c r="A36" s="13"/>
      <c r="B36" s="25"/>
      <c r="C36" s="25"/>
      <c r="E36" s="53"/>
      <c r="F36" s="53"/>
      <c r="G36" s="53"/>
    </row>
    <row r="37" spans="1:7" x14ac:dyDescent="0.3">
      <c r="A37" s="13"/>
      <c r="B37" s="24"/>
      <c r="C37" s="24"/>
      <c r="E37" s="53"/>
      <c r="F37" s="53"/>
      <c r="G37" s="53"/>
    </row>
    <row r="38" spans="1:7" x14ac:dyDescent="0.3">
      <c r="A38" s="14"/>
      <c r="B38" s="25"/>
      <c r="C38" s="25"/>
      <c r="E38" s="53"/>
      <c r="F38" s="53"/>
      <c r="G38" s="53"/>
    </row>
  </sheetData>
  <mergeCells count="2">
    <mergeCell ref="C3:C4"/>
    <mergeCell ref="B11:B1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927B-0987-4011-AF8C-1E3828F58B53}">
  <dimension ref="A1:H14"/>
  <sheetViews>
    <sheetView zoomScale="90" zoomScaleNormal="90" workbookViewId="0"/>
  </sheetViews>
  <sheetFormatPr defaultColWidth="38" defaultRowHeight="14.4" x14ac:dyDescent="0.3"/>
  <cols>
    <col min="1" max="1" width="17.5546875" customWidth="1"/>
    <col min="2" max="2" width="62.44140625" style="26" customWidth="1"/>
    <col min="3" max="3" width="30.21875" style="26" customWidth="1"/>
    <col min="4" max="8" width="26.21875" style="26" customWidth="1"/>
  </cols>
  <sheetData>
    <row r="1" spans="1:8" ht="25.8" x14ac:dyDescent="0.3">
      <c r="A1" s="7"/>
      <c r="B1" s="27" t="s">
        <v>54</v>
      </c>
      <c r="C1" s="27"/>
      <c r="D1" s="8" t="s">
        <v>98</v>
      </c>
      <c r="E1" s="8" t="s">
        <v>106</v>
      </c>
      <c r="F1" s="8" t="s">
        <v>107</v>
      </c>
      <c r="G1" s="8" t="s">
        <v>108</v>
      </c>
      <c r="H1" s="8" t="s">
        <v>109</v>
      </c>
    </row>
    <row r="2" spans="1:8" ht="27.6" x14ac:dyDescent="0.3">
      <c r="A2" s="3" t="s">
        <v>1</v>
      </c>
      <c r="B2" s="31" t="s">
        <v>2</v>
      </c>
      <c r="C2" s="28" t="s">
        <v>55</v>
      </c>
      <c r="D2" s="55" t="s">
        <v>99</v>
      </c>
      <c r="E2" s="55" t="s">
        <v>110</v>
      </c>
      <c r="F2" s="55" t="s">
        <v>111</v>
      </c>
      <c r="G2" s="55" t="s">
        <v>112</v>
      </c>
      <c r="H2" s="55" t="s">
        <v>113</v>
      </c>
    </row>
    <row r="3" spans="1:8" x14ac:dyDescent="0.3">
      <c r="A3" s="9" t="s">
        <v>4</v>
      </c>
      <c r="B3" s="36" t="s">
        <v>18</v>
      </c>
      <c r="C3" s="20" t="s">
        <v>56</v>
      </c>
      <c r="D3" s="37">
        <v>46157</v>
      </c>
      <c r="E3" s="37">
        <v>46241</v>
      </c>
      <c r="F3" s="37">
        <v>46325</v>
      </c>
      <c r="G3" s="37">
        <v>46437</v>
      </c>
      <c r="H3" s="37">
        <v>46521</v>
      </c>
    </row>
    <row r="4" spans="1:8" x14ac:dyDescent="0.3">
      <c r="A4" s="10" t="s">
        <v>17</v>
      </c>
      <c r="B4" s="56" t="s">
        <v>62</v>
      </c>
      <c r="C4" s="20" t="s">
        <v>42</v>
      </c>
      <c r="D4" s="57" t="s">
        <v>102</v>
      </c>
      <c r="E4" s="57" t="s">
        <v>123</v>
      </c>
      <c r="F4" s="57" t="s">
        <v>126</v>
      </c>
      <c r="G4" s="57" t="s">
        <v>124</v>
      </c>
      <c r="H4" s="57" t="s">
        <v>125</v>
      </c>
    </row>
    <row r="5" spans="1:8" x14ac:dyDescent="0.3">
      <c r="A5" s="10" t="s">
        <v>17</v>
      </c>
      <c r="B5" s="36" t="s">
        <v>43</v>
      </c>
      <c r="C5" s="20" t="s">
        <v>44</v>
      </c>
      <c r="D5" s="41">
        <v>46175</v>
      </c>
      <c r="E5" s="41">
        <v>46259</v>
      </c>
      <c r="F5" s="41">
        <v>46343</v>
      </c>
      <c r="G5" s="41">
        <v>46455</v>
      </c>
      <c r="H5" s="41">
        <v>46539</v>
      </c>
    </row>
    <row r="6" spans="1:8" ht="27.6" x14ac:dyDescent="0.3">
      <c r="A6" s="10" t="s">
        <v>17</v>
      </c>
      <c r="B6" s="39" t="s">
        <v>45</v>
      </c>
      <c r="C6" s="21" t="s">
        <v>57</v>
      </c>
      <c r="D6" s="57">
        <f>D5+6</f>
        <v>46181</v>
      </c>
      <c r="E6" s="57">
        <v>46265</v>
      </c>
      <c r="F6" s="57">
        <f>F5+6</f>
        <v>46349</v>
      </c>
      <c r="G6" s="57">
        <f>G5+6</f>
        <v>46461</v>
      </c>
      <c r="H6" s="57">
        <v>46542</v>
      </c>
    </row>
    <row r="7" spans="1:8" ht="41.4" x14ac:dyDescent="0.3">
      <c r="A7" s="11" t="s">
        <v>26</v>
      </c>
      <c r="B7" s="44" t="s">
        <v>64</v>
      </c>
      <c r="C7" s="21" t="s">
        <v>58</v>
      </c>
      <c r="D7" s="58">
        <f>D6+1</f>
        <v>46182</v>
      </c>
      <c r="E7" s="58">
        <f>E6+1</f>
        <v>46266</v>
      </c>
      <c r="F7" s="58">
        <f>F6+1</f>
        <v>46350</v>
      </c>
      <c r="G7" s="58">
        <f>G6+1</f>
        <v>46462</v>
      </c>
      <c r="H7" s="58">
        <v>46546</v>
      </c>
    </row>
    <row r="8" spans="1:8" s="6" customFormat="1" ht="27.6" x14ac:dyDescent="0.3">
      <c r="A8" s="11" t="s">
        <v>26</v>
      </c>
      <c r="B8" s="47" t="s">
        <v>48</v>
      </c>
      <c r="C8" s="20" t="s">
        <v>49</v>
      </c>
      <c r="D8" s="59">
        <f>D7+2</f>
        <v>46184</v>
      </c>
      <c r="E8" s="59">
        <f>E7+2</f>
        <v>46268</v>
      </c>
      <c r="F8" s="59">
        <f>F7+2</f>
        <v>46352</v>
      </c>
      <c r="G8" s="59">
        <f>G7+2</f>
        <v>46464</v>
      </c>
      <c r="H8" s="59">
        <f>H7+2</f>
        <v>46548</v>
      </c>
    </row>
    <row r="9" spans="1:8" x14ac:dyDescent="0.3">
      <c r="A9" s="11" t="s">
        <v>26</v>
      </c>
      <c r="B9" s="36" t="s">
        <v>50</v>
      </c>
      <c r="C9" s="20" t="s">
        <v>51</v>
      </c>
      <c r="D9" s="59">
        <f>D7+7</f>
        <v>46189</v>
      </c>
      <c r="E9" s="59">
        <f>E7+7</f>
        <v>46273</v>
      </c>
      <c r="F9" s="59">
        <f>F7+7</f>
        <v>46357</v>
      </c>
      <c r="G9" s="59">
        <f>G7+7</f>
        <v>46469</v>
      </c>
      <c r="H9" s="59">
        <f>H7+7</f>
        <v>46553</v>
      </c>
    </row>
    <row r="10" spans="1:8" x14ac:dyDescent="0.3">
      <c r="A10" s="11" t="s">
        <v>26</v>
      </c>
      <c r="B10" s="56" t="s">
        <v>59</v>
      </c>
      <c r="C10" s="20" t="s">
        <v>53</v>
      </c>
      <c r="D10" s="58">
        <f>D7+21</f>
        <v>46203</v>
      </c>
      <c r="E10" s="58">
        <f>E7+21</f>
        <v>46287</v>
      </c>
      <c r="F10" s="58">
        <f>F7+21</f>
        <v>46371</v>
      </c>
      <c r="G10" s="58">
        <f>G7+21</f>
        <v>46483</v>
      </c>
      <c r="H10" s="58">
        <f>H7+21</f>
        <v>46567</v>
      </c>
    </row>
    <row r="11" spans="1:8" x14ac:dyDescent="0.3">
      <c r="A11" s="12" t="s">
        <v>36</v>
      </c>
      <c r="B11" s="31" t="s">
        <v>63</v>
      </c>
      <c r="C11" s="20" t="s">
        <v>37</v>
      </c>
      <c r="D11" s="60">
        <f>D10+7</f>
        <v>46210</v>
      </c>
      <c r="E11" s="60">
        <f>E10+7</f>
        <v>46294</v>
      </c>
      <c r="F11" s="60">
        <f t="shared" ref="F11" si="0">F10+7</f>
        <v>46378</v>
      </c>
      <c r="G11" s="60">
        <f t="shared" ref="G11" si="1">G10+7</f>
        <v>46490</v>
      </c>
      <c r="H11" s="60">
        <f>H10+7</f>
        <v>46574</v>
      </c>
    </row>
    <row r="12" spans="1:8" x14ac:dyDescent="0.3">
      <c r="A12" s="12" t="s">
        <v>36</v>
      </c>
      <c r="B12" s="49" t="s">
        <v>38</v>
      </c>
      <c r="C12" s="29"/>
      <c r="D12" s="50">
        <v>46262</v>
      </c>
      <c r="E12" s="50">
        <v>46353</v>
      </c>
      <c r="F12" s="50">
        <v>46444</v>
      </c>
      <c r="G12" s="50">
        <v>46535</v>
      </c>
      <c r="H12" s="50">
        <v>46626</v>
      </c>
    </row>
    <row r="13" spans="1:8" x14ac:dyDescent="0.3">
      <c r="F13" s="96"/>
    </row>
    <row r="14" spans="1:8" x14ac:dyDescent="0.3">
      <c r="B14" s="30"/>
      <c r="C14" s="30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7BD3-E087-4DF2-B027-46A5997DA47F}">
  <dimension ref="A1:E20"/>
  <sheetViews>
    <sheetView zoomScale="115" zoomScaleNormal="115" workbookViewId="0"/>
  </sheetViews>
  <sheetFormatPr defaultColWidth="9.21875" defaultRowHeight="10.199999999999999" x14ac:dyDescent="0.2"/>
  <cols>
    <col min="1" max="1" width="22.77734375" style="65" customWidth="1"/>
    <col min="2" max="2" width="53.21875" style="90" customWidth="1"/>
    <col min="3" max="3" width="29.77734375" style="65" customWidth="1"/>
    <col min="4" max="4" width="29" style="65" hidden="1" customWidth="1"/>
    <col min="5" max="5" width="28.21875" style="65" customWidth="1"/>
    <col min="6" max="16384" width="9.21875" style="64"/>
  </cols>
  <sheetData>
    <row r="1" spans="1:5" ht="18" x14ac:dyDescent="0.35">
      <c r="A1" s="63" t="s">
        <v>128</v>
      </c>
      <c r="B1" s="64"/>
    </row>
    <row r="2" spans="1:5" s="70" customFormat="1" ht="15" customHeight="1" x14ac:dyDescent="0.3">
      <c r="A2" s="66" t="s">
        <v>1</v>
      </c>
      <c r="B2" s="67" t="s">
        <v>2</v>
      </c>
      <c r="C2" s="68" t="s">
        <v>3</v>
      </c>
      <c r="D2" s="69" t="s">
        <v>104</v>
      </c>
      <c r="E2" s="69" t="s">
        <v>127</v>
      </c>
    </row>
    <row r="3" spans="1:5" s="76" customFormat="1" ht="15" customHeight="1" x14ac:dyDescent="0.2">
      <c r="A3" s="71" t="s">
        <v>66</v>
      </c>
      <c r="B3" s="72" t="s">
        <v>67</v>
      </c>
      <c r="C3" s="73" t="s">
        <v>68</v>
      </c>
      <c r="D3" s="74" t="s">
        <v>69</v>
      </c>
      <c r="E3" s="75"/>
    </row>
    <row r="4" spans="1:5" s="76" customFormat="1" ht="15" customHeight="1" x14ac:dyDescent="0.2">
      <c r="A4" s="71" t="s">
        <v>66</v>
      </c>
      <c r="B4" s="72" t="s">
        <v>70</v>
      </c>
      <c r="C4" s="73" t="s">
        <v>68</v>
      </c>
      <c r="D4" s="74" t="s">
        <v>71</v>
      </c>
      <c r="E4" s="75"/>
    </row>
    <row r="5" spans="1:5" s="76" customFormat="1" ht="15" customHeight="1" x14ac:dyDescent="0.2">
      <c r="A5" s="71" t="s">
        <v>72</v>
      </c>
      <c r="B5" s="72" t="s">
        <v>73</v>
      </c>
      <c r="C5" s="73" t="s">
        <v>68</v>
      </c>
      <c r="D5" s="74" t="s">
        <v>74</v>
      </c>
      <c r="E5" s="75"/>
    </row>
    <row r="6" spans="1:5" s="76" customFormat="1" ht="15" customHeight="1" x14ac:dyDescent="0.2">
      <c r="A6" s="71" t="s">
        <v>75</v>
      </c>
      <c r="B6" s="72" t="s">
        <v>76</v>
      </c>
      <c r="C6" s="73" t="s">
        <v>77</v>
      </c>
      <c r="D6" s="74" t="s">
        <v>78</v>
      </c>
      <c r="E6" s="75">
        <f>E7-7</f>
        <v>46223</v>
      </c>
    </row>
    <row r="7" spans="1:5" s="76" customFormat="1" ht="25.05" customHeight="1" x14ac:dyDescent="0.2">
      <c r="A7" s="71" t="s">
        <v>79</v>
      </c>
      <c r="B7" s="72" t="s">
        <v>80</v>
      </c>
      <c r="C7" s="73" t="s">
        <v>81</v>
      </c>
      <c r="D7" s="74" t="s">
        <v>82</v>
      </c>
      <c r="E7" s="75">
        <v>46230</v>
      </c>
    </row>
    <row r="8" spans="1:5" s="76" customFormat="1" ht="15" customHeight="1" x14ac:dyDescent="0.2">
      <c r="A8" s="71" t="s">
        <v>79</v>
      </c>
      <c r="B8" s="72" t="s">
        <v>83</v>
      </c>
      <c r="C8" s="73" t="s">
        <v>16</v>
      </c>
      <c r="D8" s="74" t="s">
        <v>82</v>
      </c>
      <c r="E8" s="75">
        <f>E9-7</f>
        <v>46237</v>
      </c>
    </row>
    <row r="9" spans="1:5" s="76" customFormat="1" ht="15" customHeight="1" x14ac:dyDescent="0.2">
      <c r="A9" s="77" t="s">
        <v>17</v>
      </c>
      <c r="B9" s="102" t="s">
        <v>84</v>
      </c>
      <c r="C9" s="78" t="s">
        <v>21</v>
      </c>
      <c r="D9" s="79" t="s">
        <v>85</v>
      </c>
      <c r="E9" s="80">
        <v>46244</v>
      </c>
    </row>
    <row r="10" spans="1:5" s="76" customFormat="1" ht="25.05" customHeight="1" x14ac:dyDescent="0.2">
      <c r="A10" s="77" t="s">
        <v>17</v>
      </c>
      <c r="B10" s="102"/>
      <c r="C10" s="81" t="s">
        <v>22</v>
      </c>
      <c r="D10" s="79" t="s">
        <v>86</v>
      </c>
      <c r="E10" s="80">
        <f>E9+27</f>
        <v>46271</v>
      </c>
    </row>
    <row r="11" spans="1:5" s="76" customFormat="1" ht="15" customHeight="1" x14ac:dyDescent="0.2">
      <c r="A11" s="77" t="s">
        <v>17</v>
      </c>
      <c r="B11" s="72" t="s">
        <v>87</v>
      </c>
      <c r="C11" s="81" t="s">
        <v>88</v>
      </c>
      <c r="D11" s="79" t="s">
        <v>89</v>
      </c>
      <c r="E11" s="79" t="s">
        <v>105</v>
      </c>
    </row>
    <row r="12" spans="1:5" s="76" customFormat="1" ht="25.05" customHeight="1" x14ac:dyDescent="0.2">
      <c r="A12" s="82" t="s">
        <v>26</v>
      </c>
      <c r="B12" s="83" t="s">
        <v>90</v>
      </c>
      <c r="C12" s="84"/>
      <c r="D12" s="85">
        <v>45558</v>
      </c>
      <c r="E12" s="85">
        <v>46279</v>
      </c>
    </row>
    <row r="13" spans="1:5" s="76" customFormat="1" ht="15" customHeight="1" x14ac:dyDescent="0.2">
      <c r="A13" s="82" t="s">
        <v>26</v>
      </c>
      <c r="B13" s="72" t="s">
        <v>28</v>
      </c>
      <c r="C13" s="81" t="s">
        <v>29</v>
      </c>
      <c r="D13" s="85">
        <v>45559</v>
      </c>
      <c r="E13" s="85">
        <f>E12+1</f>
        <v>46280</v>
      </c>
    </row>
    <row r="14" spans="1:5" s="76" customFormat="1" ht="25.05" customHeight="1" x14ac:dyDescent="0.2">
      <c r="A14" s="82" t="s">
        <v>26</v>
      </c>
      <c r="B14" s="86" t="s">
        <v>91</v>
      </c>
      <c r="C14" s="81" t="s">
        <v>31</v>
      </c>
      <c r="D14" s="85">
        <v>45560</v>
      </c>
      <c r="E14" s="85">
        <f>E12+2</f>
        <v>46281</v>
      </c>
    </row>
    <row r="15" spans="1:5" s="76" customFormat="1" ht="15" customHeight="1" x14ac:dyDescent="0.2">
      <c r="A15" s="82" t="s">
        <v>26</v>
      </c>
      <c r="B15" s="72" t="s">
        <v>92</v>
      </c>
      <c r="C15" s="81" t="s">
        <v>33</v>
      </c>
      <c r="D15" s="85">
        <v>45565</v>
      </c>
      <c r="E15" s="85">
        <f>E12+7</f>
        <v>46286</v>
      </c>
    </row>
    <row r="16" spans="1:5" s="76" customFormat="1" ht="15" customHeight="1" x14ac:dyDescent="0.2">
      <c r="A16" s="82" t="s">
        <v>26</v>
      </c>
      <c r="B16" s="83" t="s">
        <v>93</v>
      </c>
      <c r="C16" s="81" t="s">
        <v>94</v>
      </c>
      <c r="D16" s="85">
        <v>45567</v>
      </c>
      <c r="E16" s="85">
        <f>E12+9</f>
        <v>46288</v>
      </c>
    </row>
    <row r="17" spans="1:5" s="95" customFormat="1" ht="15" customHeight="1" x14ac:dyDescent="0.3">
      <c r="A17" s="92" t="s">
        <v>26</v>
      </c>
      <c r="B17" s="93" t="s">
        <v>95</v>
      </c>
      <c r="C17" s="81" t="s">
        <v>35</v>
      </c>
      <c r="D17" s="94">
        <v>45578</v>
      </c>
      <c r="E17" s="85">
        <f>E12+21</f>
        <v>46300</v>
      </c>
    </row>
    <row r="18" spans="1:5" s="76" customFormat="1" ht="25.05" customHeight="1" x14ac:dyDescent="0.2">
      <c r="A18" s="82" t="s">
        <v>26</v>
      </c>
      <c r="B18" s="83" t="s">
        <v>103</v>
      </c>
      <c r="C18" s="98" t="s">
        <v>129</v>
      </c>
      <c r="D18" s="97">
        <v>45595</v>
      </c>
      <c r="E18" s="97">
        <f>E16+30</f>
        <v>46318</v>
      </c>
    </row>
    <row r="19" spans="1:5" s="76" customFormat="1" ht="15" customHeight="1" x14ac:dyDescent="0.2">
      <c r="A19" s="87" t="s">
        <v>36</v>
      </c>
      <c r="B19" s="83" t="s">
        <v>96</v>
      </c>
      <c r="C19" s="81" t="s">
        <v>97</v>
      </c>
      <c r="D19" s="88" t="s">
        <v>68</v>
      </c>
      <c r="E19" s="88" t="s">
        <v>68</v>
      </c>
    </row>
    <row r="20" spans="1:5" x14ac:dyDescent="0.2">
      <c r="A20" s="89"/>
    </row>
  </sheetData>
  <mergeCells count="1">
    <mergeCell ref="B9:B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0172f7-231e-4b28-900f-03b7cb19e4c5">
      <Terms xmlns="http://schemas.microsoft.com/office/infopath/2007/PartnerControls"/>
    </lcf76f155ced4ddcb4097134ff3c332f>
    <TaxCatchAll xmlns="bef9904b-9bca-4a1b-aca3-78dad2044d15" xsi:nil="true"/>
    <_dlc_DocId xmlns="bef9904b-9bca-4a1b-aca3-78dad2044d15">DOCS-1544927542-15156</_dlc_DocId>
    <_dlc_DocIdUrl xmlns="bef9904b-9bca-4a1b-aca3-78dad2044d15">
      <Url>https://hqsc.sharepoint.com/sites/dms-hqintel/_layouts/15/DocIdRedir.aspx?ID=DOCS-1544927542-15156</Url>
      <Description>DOCS-1544927542-15156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5f067919-d045-4b34-bd75-563914e94517" ContentTypeId="0x010100464BB556B3337A48846236E9064FB9CC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MS document" ma:contentTypeID="0x010100464BB556B3337A48846236E9064FB9CC0100884F12ABB982834B8463705F69941726" ma:contentTypeVersion="34" ma:contentTypeDescription="Use this content type to classify and store documents on HQSC DMS website" ma:contentTypeScope="" ma:versionID="cf7b6c9129c8fc7b811cda9a09c44773">
  <xsd:schema xmlns:xsd="http://www.w3.org/2001/XMLSchema" xmlns:xs="http://www.w3.org/2001/XMLSchema" xmlns:p="http://schemas.microsoft.com/office/2006/metadata/properties" xmlns:ns3="bc0172f7-231e-4b28-900f-03b7cb19e4c5" xmlns:ns4="bef9904b-9bca-4a1b-aca3-78dad2044d15" targetNamespace="http://schemas.microsoft.com/office/2006/metadata/properties" ma:root="true" ma:fieldsID="b841b2d591f03fb634327fc039a7ac73" ns3:_="" ns4:_="">
    <xsd:import namespace="bc0172f7-231e-4b28-900f-03b7cb19e4c5"/>
    <xsd:import namespace="bef9904b-9bca-4a1b-aca3-78dad2044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172f7-231e-4b28-900f-03b7cb19e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f067919-d045-4b34-bd75-563914e94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9904b-9bca-4a1b-aca3-78dad2044d1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58bc59ac-0fd6-424b-a8f8-88bd2faa8bc1}" ma:internalName="TaxCatchAll" ma:showField="CatchAllData" ma:web="bef9904b-9bca-4a1b-aca3-78dad2044d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0B18D-E01F-4B3F-B2AC-09B59C453469}">
  <ds:schemaRefs>
    <ds:schemaRef ds:uri="http://purl.org/dc/elements/1.1/"/>
    <ds:schemaRef ds:uri="bef9904b-9bca-4a1b-aca3-78dad2044d15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bc0172f7-231e-4b28-900f-03b7cb19e4c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8B3A14-7826-4674-B8D4-1416454CB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A50454-FD07-433B-ADCC-51EDB648CB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29C1EBA-EB48-48D7-AFF8-D58C06053E5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B990FE4-0E60-4CEE-BEC6-E0D8AFEBC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172f7-231e-4b28-900f-03b7cb19e4c5"/>
    <ds:schemaRef ds:uri="bef9904b-9bca-4a1b-aca3-78dad2044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1cefdf-35f4-4444-8638-55f0e12ab1c4}" enabled="0" method="" siteId="{701cefdf-35f4-4444-8638-55f0e12ab1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AHS-I</vt:lpstr>
      <vt:lpstr>APCS</vt:lpstr>
      <vt:lpstr>AHS-O</vt:lpstr>
      <vt:lpstr>HCSS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Hanrie Le Roux</dc:creator>
  <cp:lastModifiedBy>Sreymuch Soth</cp:lastModifiedBy>
  <dcterms:created xsi:type="dcterms:W3CDTF">2024-02-12T02:27:34Z</dcterms:created>
  <dcterms:modified xsi:type="dcterms:W3CDTF">2026-04-07T23:32:59Z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0x010100464BB556B3337A48846236E9064FB9CC0100884F12ABB982834B8463705F69941726</vt:lpwstr>
  </property>
  <property fmtid="{D5CDD505-2E9C-101B-9397-08002B2CF9AE}" pid="3" name="_dlc_DocIdItemGuid">
    <vt:lpwstr>1aeb442f-7ac7-4250-849a-a9777d5d15de</vt:lpwstr>
  </property>
  <property fmtid="{D5CDD505-2E9C-101B-9397-08002B2CF9AE}" pid="4" name="MediaServiceImageTags">
    <vt:lpwstr/>
  </property>
</Properties>
</file>